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2"/>
  </bookViews>
  <sheets>
    <sheet name="Sodniki" sheetId="1" r:id="rId1"/>
    <sheet name="Skupno" sheetId="2" r:id="rId2"/>
    <sheet name="Državno" sheetId="3" r:id="rId3"/>
  </sheets>
  <definedNames>
    <definedName name="_xlnm.Print_Area" localSheetId="2">'Državno'!$A$1:$I$45</definedName>
    <definedName name="_xlnm.Print_Area" localSheetId="1">'Skupno'!$A$1:$I$49</definedName>
  </definedNames>
  <calcPr fullCalcOnLoad="1"/>
</workbook>
</file>

<file path=xl/sharedStrings.xml><?xml version="1.0" encoding="utf-8"?>
<sst xmlns="http://schemas.openxmlformats.org/spreadsheetml/2006/main" count="343" uniqueCount="104">
  <si>
    <t>Kategorija riba</t>
  </si>
  <si>
    <t>Kategorija ambient</t>
  </si>
  <si>
    <t>Kategorija makro</t>
  </si>
  <si>
    <t>Sodnik A</t>
  </si>
  <si>
    <t>Sodnik B</t>
  </si>
  <si>
    <t>Sodnik C</t>
  </si>
  <si>
    <t>Skupaj</t>
  </si>
  <si>
    <t>A2</t>
  </si>
  <si>
    <t>A3</t>
  </si>
  <si>
    <t>A4</t>
  </si>
  <si>
    <t>A7</t>
  </si>
  <si>
    <t>A8</t>
  </si>
  <si>
    <t>A9</t>
  </si>
  <si>
    <t>A10</t>
  </si>
  <si>
    <t>A11</t>
  </si>
  <si>
    <t>A12</t>
  </si>
  <si>
    <t>A13</t>
  </si>
  <si>
    <t>A14</t>
  </si>
  <si>
    <t>A16</t>
  </si>
  <si>
    <t>A17</t>
  </si>
  <si>
    <t>A19</t>
  </si>
  <si>
    <t>A20</t>
  </si>
  <si>
    <t>M2</t>
  </si>
  <si>
    <t>M3</t>
  </si>
  <si>
    <t>M4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</si>
  <si>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</si>
  <si>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</si>
  <si>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</si>
  <si>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</si>
  <si>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</si>
  <si>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</si>
  <si>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</si>
  <si>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</si>
  <si>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</si>
  <si>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</si>
  <si>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</si>
  <si>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M19</t>
  </si>
  <si>
    <t>M20</t>
  </si>
  <si>
    <t>R2</t>
  </si>
  <si>
    <t>R3</t>
  </si>
  <si>
    <t>R4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</si>
  <si>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</si>
  <si>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</si>
  <si>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</si>
  <si>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</si>
  <si>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</si>
  <si>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</si>
  <si>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</si>
  <si>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</si>
  <si>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</si>
  <si>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</si>
  <si>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</si>
  <si>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R19</t>
  </si>
  <si>
    <t>R20</t>
  </si>
  <si>
    <t>Šifra</t>
  </si>
  <si>
    <t>Skupni seštevek</t>
  </si>
  <si>
    <t>Ocenjevalni list državneg prvenstva Slovenije v podvodni fotografiji</t>
  </si>
  <si>
    <t>Mesto</t>
  </si>
  <si>
    <t>Točke</t>
  </si>
  <si>
    <t>Ime</t>
  </si>
  <si>
    <t>Category ambient</t>
  </si>
  <si>
    <t>Category macro</t>
  </si>
  <si>
    <t>Category fish</t>
  </si>
  <si>
    <t>A22</t>
  </si>
  <si>
    <t>A24</t>
  </si>
  <si>
    <t>A25</t>
  </si>
  <si>
    <t>A26</t>
  </si>
  <si>
    <t>M22</t>
  </si>
  <si>
    <t>M23</t>
  </si>
  <si>
    <t>M24</t>
  </si>
  <si>
    <t>M25</t>
  </si>
  <si>
    <t>M26</t>
  </si>
  <si>
    <t>R22</t>
  </si>
  <si>
    <t>R23</t>
  </si>
  <si>
    <t>R24</t>
  </si>
  <si>
    <t>R25</t>
  </si>
  <si>
    <t>R26</t>
  </si>
  <si>
    <t>Hinko Šolinc</t>
  </si>
  <si>
    <t>Gregor Volk</t>
  </si>
  <si>
    <t>Miha Frlec</t>
  </si>
  <si>
    <t>Grega Verč</t>
  </si>
  <si>
    <t>Aleksander Grum</t>
  </si>
  <si>
    <t>Dejan Šaman</t>
  </si>
  <si>
    <t>Oskar Musič</t>
  </si>
  <si>
    <t>Irena Čok</t>
  </si>
  <si>
    <t>Melita Bubek</t>
  </si>
  <si>
    <t>Tihomir Makovec</t>
  </si>
  <si>
    <t>Marjan Kromar</t>
  </si>
  <si>
    <t>Dejan Mavrič</t>
  </si>
  <si>
    <t>Leon Želj</t>
  </si>
  <si>
    <t>Boris Vuga</t>
  </si>
  <si>
    <t>Marko Gasparič</t>
  </si>
  <si>
    <t>Jaka Ferjan</t>
  </si>
  <si>
    <t>Rade Bojić</t>
  </si>
  <si>
    <t>Fabio Iardino</t>
  </si>
  <si>
    <t>Michele Davino</t>
  </si>
  <si>
    <t>Andrea Tosi</t>
  </si>
  <si>
    <t>Maurizio Ballo</t>
  </si>
  <si>
    <t>Odprto prvenstvo - DRM Open 07</t>
  </si>
  <si>
    <t>Tekmovalci</t>
  </si>
  <si>
    <t>Ljubitelji</t>
  </si>
  <si>
    <t>Skupno</t>
  </si>
  <si>
    <t>General Clasification</t>
  </si>
  <si>
    <t>Državno prvenstvo 2007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</si>
</sst>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20"/>
      <name val="Arial"/>
      <family val="0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8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right"/>
    </xf>
    <xf numFmtId="172" fontId="4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zoomScale="120" zoomScaleNormal="120" zoomScalePageLayoutView="0" workbookViewId="0" topLeftCell="I22">
      <selection activeCell="S28" sqref="S28:V50"/>
    </sheetView>
  </sheetViews>
  <sheetFormatPr defaultColWidth="9.140625" defaultRowHeight="12.75"/>
  <cols>
    <col min="1" max="1" width="6.00390625" style="0" bestFit="1" customWidth="1"/>
    <col min="2" max="2" width="8.00390625" style="0" bestFit="1" customWidth="1"/>
    <col min="3" max="3" width="14.28125" style="0" customWidth="1"/>
    <col min="4" max="4" width="8.00390625" style="0" bestFit="1" customWidth="1"/>
    <col min="5" max="5" width="6.28125" style="0" bestFit="1" customWidth="1"/>
    <col min="6" max="6" width="2.7109375" style="0" customWidth="1"/>
    <col min="7" max="7" width="6.00390625" style="0" bestFit="1" customWidth="1"/>
    <col min="8" max="8" width="8.00390625" style="0" bestFit="1" customWidth="1"/>
    <col min="9" max="9" width="13.140625" style="0" customWidth="1"/>
    <col min="10" max="10" width="8.00390625" style="0" bestFit="1" customWidth="1"/>
    <col min="11" max="11" width="6.28125" style="0" bestFit="1" customWidth="1"/>
    <col min="12" max="12" width="2.7109375" style="0" customWidth="1"/>
    <col min="13" max="13" width="6.00390625" style="0" bestFit="1" customWidth="1"/>
    <col min="14" max="14" width="8.00390625" style="0" bestFit="1" customWidth="1"/>
    <col min="15" max="15" width="13.28125" style="0" customWidth="1"/>
    <col min="16" max="16" width="8.00390625" style="0" bestFit="1" customWidth="1"/>
    <col min="17" max="17" width="6.28125" style="0" bestFit="1" customWidth="1"/>
    <col min="18" max="18" width="2.57421875" style="0" customWidth="1"/>
    <col min="19" max="19" width="5.57421875" style="0" customWidth="1"/>
    <col min="20" max="20" width="6.140625" style="0" customWidth="1"/>
    <col min="21" max="21" width="13.00390625" style="0" bestFit="1" customWidth="1"/>
  </cols>
  <sheetData>
    <row r="1" spans="1:20" ht="15.75">
      <c r="A1" s="80" t="s">
        <v>56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="3" customFormat="1" ht="11.25"/>
    <row r="3" spans="1:21" s="11" customFormat="1" ht="12.75">
      <c r="A3" s="81" t="s">
        <v>1</v>
      </c>
      <c r="B3" s="81"/>
      <c r="C3" s="81"/>
      <c r="D3" s="81"/>
      <c r="E3" s="81"/>
      <c r="G3" s="81" t="s">
        <v>2</v>
      </c>
      <c r="H3" s="81"/>
      <c r="I3" s="81"/>
      <c r="J3" s="81"/>
      <c r="K3" s="81"/>
      <c r="M3" s="81" t="s">
        <v>0</v>
      </c>
      <c r="N3" s="81"/>
      <c r="O3" s="81"/>
      <c r="P3" s="81"/>
      <c r="Q3" s="81"/>
      <c r="S3" s="10" t="s">
        <v>55</v>
      </c>
      <c r="T3" s="10"/>
      <c r="U3" s="13"/>
    </row>
    <row r="4" spans="1:20" s="9" customFormat="1" ht="11.25">
      <c r="A4" s="7" t="s">
        <v>54</v>
      </c>
      <c r="B4" s="7" t="s">
        <v>3</v>
      </c>
      <c r="C4" s="7" t="s">
        <v>4</v>
      </c>
      <c r="D4" s="7" t="s">
        <v>5</v>
      </c>
      <c r="E4" s="7" t="s">
        <v>6</v>
      </c>
      <c r="G4" s="7" t="s">
        <v>54</v>
      </c>
      <c r="H4" s="7" t="s">
        <v>3</v>
      </c>
      <c r="I4" s="7" t="s">
        <v>4</v>
      </c>
      <c r="J4" s="7" t="s">
        <v>5</v>
      </c>
      <c r="K4" s="7" t="s">
        <v>6</v>
      </c>
      <c r="M4" s="7" t="s">
        <v>54</v>
      </c>
      <c r="N4" s="7" t="s">
        <v>3</v>
      </c>
      <c r="O4" s="7" t="s">
        <v>4</v>
      </c>
      <c r="P4" s="7" t="s">
        <v>5</v>
      </c>
      <c r="Q4" s="7" t="s">
        <v>6</v>
      </c>
      <c r="S4" s="12" t="s">
        <v>54</v>
      </c>
      <c r="T4" s="12" t="s">
        <v>6</v>
      </c>
    </row>
    <row r="5" spans="1:20" s="38" customFormat="1" ht="11.25">
      <c r="A5" s="35" t="s">
        <v>7</v>
      </c>
      <c r="B5" s="36"/>
      <c r="C5" s="36"/>
      <c r="D5" s="36">
        <v>23</v>
      </c>
      <c r="E5" s="35">
        <f>SUM(B5:D5)</f>
        <v>23</v>
      </c>
      <c r="F5" s="37"/>
      <c r="G5" s="35" t="s">
        <v>22</v>
      </c>
      <c r="H5" s="36"/>
      <c r="I5" s="36"/>
      <c r="J5" s="36">
        <v>24</v>
      </c>
      <c r="K5" s="35">
        <f>SUM(H5:J5)</f>
        <v>24</v>
      </c>
      <c r="L5" s="37"/>
      <c r="M5" s="35" t="s">
        <v>38</v>
      </c>
      <c r="N5" s="36"/>
      <c r="O5" s="36"/>
      <c r="P5" s="36">
        <v>23</v>
      </c>
      <c r="Q5" s="35">
        <f>SUM(N5:P5)</f>
        <v>23</v>
      </c>
      <c r="R5" s="37"/>
      <c r="S5" s="35">
        <v>2</v>
      </c>
      <c r="T5" s="77">
        <f aca="true" t="shared" si="0" ref="T5:T25">E5+K5+Q5</f>
        <v>70</v>
      </c>
    </row>
    <row r="6" spans="1:20" s="38" customFormat="1" ht="11.25">
      <c r="A6" s="35" t="s">
        <v>8</v>
      </c>
      <c r="B6" s="36"/>
      <c r="C6" s="36"/>
      <c r="D6" s="36">
        <v>24</v>
      </c>
      <c r="E6" s="35">
        <f aca="true" t="shared" si="1" ref="E6:E16">SUM(B6:D6)</f>
        <v>24</v>
      </c>
      <c r="F6" s="37"/>
      <c r="G6" s="35" t="s">
        <v>23</v>
      </c>
      <c r="H6" s="36"/>
      <c r="I6" s="36"/>
      <c r="J6" s="36">
        <v>23</v>
      </c>
      <c r="K6" s="35">
        <f aca="true" t="shared" si="2" ref="K6:K25">SUM(H6:J6)</f>
        <v>23</v>
      </c>
      <c r="L6" s="37"/>
      <c r="M6" s="35" t="s">
        <v>39</v>
      </c>
      <c r="N6" s="36"/>
      <c r="O6" s="36"/>
      <c r="P6" s="36">
        <v>21</v>
      </c>
      <c r="Q6" s="35">
        <f aca="true" t="shared" si="3" ref="Q6:Q25">SUM(N6:P6)</f>
        <v>21</v>
      </c>
      <c r="R6" s="37"/>
      <c r="S6" s="35">
        <v>3</v>
      </c>
      <c r="T6" s="77">
        <f t="shared" si="0"/>
        <v>68</v>
      </c>
    </row>
    <row r="7" spans="1:20" s="38" customFormat="1" ht="11.25">
      <c r="A7" s="35" t="s">
        <v>9</v>
      </c>
      <c r="B7" s="36"/>
      <c r="C7" s="36"/>
      <c r="D7" s="36">
        <v>19</v>
      </c>
      <c r="E7" s="35">
        <f t="shared" si="1"/>
        <v>19</v>
      </c>
      <c r="F7" s="37"/>
      <c r="G7" s="35" t="s">
        <v>24</v>
      </c>
      <c r="H7" s="36"/>
      <c r="I7" s="36"/>
      <c r="J7" s="36">
        <v>14</v>
      </c>
      <c r="K7" s="35">
        <f t="shared" si="2"/>
        <v>14</v>
      </c>
      <c r="L7" s="37"/>
      <c r="M7" s="35" t="s">
        <v>40</v>
      </c>
      <c r="N7" s="36"/>
      <c r="O7" s="36"/>
      <c r="P7" s="36">
        <v>15</v>
      </c>
      <c r="Q7" s="35">
        <f t="shared" si="3"/>
        <v>15</v>
      </c>
      <c r="R7" s="37"/>
      <c r="S7" s="35">
        <v>4</v>
      </c>
      <c r="T7" s="77">
        <f t="shared" si="0"/>
        <v>48</v>
      </c>
    </row>
    <row r="8" spans="1:20" s="38" customFormat="1" ht="11.25">
      <c r="A8" s="35" t="s">
        <v>10</v>
      </c>
      <c r="B8" s="36"/>
      <c r="C8" s="36"/>
      <c r="D8" s="36">
        <v>11</v>
      </c>
      <c r="E8" s="35">
        <f t="shared" si="1"/>
        <v>11</v>
      </c>
      <c r="F8" s="37"/>
      <c r="G8" s="35" t="s">
        <v>25</v>
      </c>
      <c r="H8" s="36"/>
      <c r="I8" s="36"/>
      <c r="J8" s="36">
        <v>10</v>
      </c>
      <c r="K8" s="35">
        <f t="shared" si="2"/>
        <v>10</v>
      </c>
      <c r="L8" s="37"/>
      <c r="M8" s="35" t="s">
        <v>41</v>
      </c>
      <c r="N8" s="36"/>
      <c r="O8" s="36"/>
      <c r="P8" s="36">
        <v>22</v>
      </c>
      <c r="Q8" s="35">
        <f t="shared" si="3"/>
        <v>22</v>
      </c>
      <c r="R8" s="37"/>
      <c r="S8" s="35">
        <v>7</v>
      </c>
      <c r="T8" s="77">
        <f t="shared" si="0"/>
        <v>43</v>
      </c>
    </row>
    <row r="9" spans="1:20" s="38" customFormat="1" ht="11.25">
      <c r="A9" s="35" t="s">
        <v>11</v>
      </c>
      <c r="B9" s="36"/>
      <c r="C9" s="36"/>
      <c r="D9" s="36"/>
      <c r="E9" s="35">
        <f t="shared" si="1"/>
        <v>0</v>
      </c>
      <c r="F9" s="37"/>
      <c r="G9" s="35" t="s">
        <v>26</v>
      </c>
      <c r="H9" s="36"/>
      <c r="I9" s="36"/>
      <c r="J9" s="36">
        <v>12</v>
      </c>
      <c r="K9" s="35">
        <f t="shared" si="2"/>
        <v>12</v>
      </c>
      <c r="L9" s="37"/>
      <c r="M9" s="35" t="s">
        <v>42</v>
      </c>
      <c r="N9" s="36"/>
      <c r="O9" s="36"/>
      <c r="P9" s="36">
        <v>12.5</v>
      </c>
      <c r="Q9" s="35">
        <f t="shared" si="3"/>
        <v>12.5</v>
      </c>
      <c r="R9" s="37"/>
      <c r="S9" s="35">
        <v>8</v>
      </c>
      <c r="T9" s="77">
        <f t="shared" si="0"/>
        <v>24.5</v>
      </c>
    </row>
    <row r="10" spans="1:20" s="38" customFormat="1" ht="11.25">
      <c r="A10" s="35" t="s">
        <v>12</v>
      </c>
      <c r="B10" s="36"/>
      <c r="C10" s="36"/>
      <c r="D10" s="36">
        <v>25</v>
      </c>
      <c r="E10" s="35">
        <f t="shared" si="1"/>
        <v>25</v>
      </c>
      <c r="F10" s="37"/>
      <c r="G10" s="35" t="s">
        <v>27</v>
      </c>
      <c r="H10" s="36"/>
      <c r="I10" s="36"/>
      <c r="J10" s="36">
        <v>22</v>
      </c>
      <c r="K10" s="35">
        <f t="shared" si="2"/>
        <v>22</v>
      </c>
      <c r="L10" s="37"/>
      <c r="M10" s="35" t="s">
        <v>43</v>
      </c>
      <c r="N10" s="36"/>
      <c r="O10" s="36"/>
      <c r="P10" s="36">
        <v>28</v>
      </c>
      <c r="Q10" s="35">
        <f t="shared" si="3"/>
        <v>28</v>
      </c>
      <c r="R10" s="37"/>
      <c r="S10" s="35">
        <v>9</v>
      </c>
      <c r="T10" s="77">
        <f t="shared" si="0"/>
        <v>75</v>
      </c>
    </row>
    <row r="11" spans="1:20" s="38" customFormat="1" ht="11.25">
      <c r="A11" s="35" t="s">
        <v>13</v>
      </c>
      <c r="B11" s="36"/>
      <c r="C11" s="36"/>
      <c r="D11" s="36">
        <v>17</v>
      </c>
      <c r="E11" s="35">
        <f t="shared" si="1"/>
        <v>17</v>
      </c>
      <c r="F11" s="37"/>
      <c r="G11" s="35" t="s">
        <v>28</v>
      </c>
      <c r="H11" s="36"/>
      <c r="I11" s="36"/>
      <c r="J11" s="36">
        <v>18</v>
      </c>
      <c r="K11" s="35">
        <f t="shared" si="2"/>
        <v>18</v>
      </c>
      <c r="L11" s="37"/>
      <c r="M11" s="35" t="s">
        <v>44</v>
      </c>
      <c r="N11" s="36"/>
      <c r="O11" s="36"/>
      <c r="P11" s="36">
        <v>13</v>
      </c>
      <c r="Q11" s="35">
        <f t="shared" si="3"/>
        <v>13</v>
      </c>
      <c r="R11" s="37"/>
      <c r="S11" s="35">
        <v>10</v>
      </c>
      <c r="T11" s="77">
        <f t="shared" si="0"/>
        <v>48</v>
      </c>
    </row>
    <row r="12" spans="1:20" s="38" customFormat="1" ht="11.25">
      <c r="A12" s="35" t="s">
        <v>14</v>
      </c>
      <c r="B12" s="36"/>
      <c r="C12" s="36"/>
      <c r="D12" s="36"/>
      <c r="E12" s="35">
        <f t="shared" si="1"/>
        <v>0</v>
      </c>
      <c r="F12" s="37"/>
      <c r="G12" s="35" t="s">
        <v>29</v>
      </c>
      <c r="H12" s="36"/>
      <c r="I12" s="36"/>
      <c r="J12" s="36">
        <v>8</v>
      </c>
      <c r="K12" s="35">
        <f t="shared" si="2"/>
        <v>8</v>
      </c>
      <c r="L12" s="37"/>
      <c r="M12" s="35" t="s">
        <v>45</v>
      </c>
      <c r="N12" s="36"/>
      <c r="O12" s="36"/>
      <c r="P12" s="36">
        <v>8</v>
      </c>
      <c r="Q12" s="35">
        <f t="shared" si="3"/>
        <v>8</v>
      </c>
      <c r="R12" s="37"/>
      <c r="S12" s="35">
        <v>11</v>
      </c>
      <c r="T12" s="77">
        <f t="shared" si="0"/>
        <v>16</v>
      </c>
    </row>
    <row r="13" spans="1:20" s="38" customFormat="1" ht="11.25">
      <c r="A13" s="35" t="s">
        <v>15</v>
      </c>
      <c r="B13" s="36"/>
      <c r="C13" s="36"/>
      <c r="D13" s="36">
        <v>28</v>
      </c>
      <c r="E13" s="35">
        <f t="shared" si="1"/>
        <v>28</v>
      </c>
      <c r="F13" s="37"/>
      <c r="G13" s="35" t="s">
        <v>30</v>
      </c>
      <c r="H13" s="36"/>
      <c r="I13" s="36"/>
      <c r="J13" s="36">
        <v>26</v>
      </c>
      <c r="K13" s="35">
        <f>SUM(H13:J13)</f>
        <v>26</v>
      </c>
      <c r="L13" s="37"/>
      <c r="M13" s="35" t="s">
        <v>46</v>
      </c>
      <c r="N13" s="36"/>
      <c r="O13" s="36"/>
      <c r="P13" s="36">
        <v>26.5</v>
      </c>
      <c r="Q13" s="35">
        <f>SUM(N13:P13)</f>
        <v>26.5</v>
      </c>
      <c r="R13" s="37"/>
      <c r="S13" s="35">
        <v>12</v>
      </c>
      <c r="T13" s="77">
        <f t="shared" si="0"/>
        <v>80.5</v>
      </c>
    </row>
    <row r="14" spans="1:20" s="38" customFormat="1" ht="11.25">
      <c r="A14" s="35" t="s">
        <v>16</v>
      </c>
      <c r="B14" s="36"/>
      <c r="C14" s="36"/>
      <c r="D14" s="36">
        <v>14</v>
      </c>
      <c r="E14" s="35">
        <f t="shared" si="1"/>
        <v>14</v>
      </c>
      <c r="F14" s="37"/>
      <c r="G14" s="35" t="s">
        <v>31</v>
      </c>
      <c r="H14" s="36"/>
      <c r="I14" s="36"/>
      <c r="J14" s="36">
        <v>9</v>
      </c>
      <c r="K14" s="35">
        <f t="shared" si="2"/>
        <v>9</v>
      </c>
      <c r="L14" s="37"/>
      <c r="M14" s="35" t="s">
        <v>47</v>
      </c>
      <c r="N14" s="36"/>
      <c r="O14" s="36"/>
      <c r="P14" s="36">
        <v>25.5</v>
      </c>
      <c r="Q14" s="35">
        <f t="shared" si="3"/>
        <v>25.5</v>
      </c>
      <c r="R14" s="37"/>
      <c r="S14" s="35">
        <v>13</v>
      </c>
      <c r="T14" s="77">
        <f t="shared" si="0"/>
        <v>48.5</v>
      </c>
    </row>
    <row r="15" spans="1:20" s="38" customFormat="1" ht="11.25">
      <c r="A15" s="35" t="s">
        <v>17</v>
      </c>
      <c r="B15" s="36"/>
      <c r="C15" s="36"/>
      <c r="D15" s="36">
        <v>16</v>
      </c>
      <c r="E15" s="35">
        <f t="shared" si="1"/>
        <v>16</v>
      </c>
      <c r="F15" s="37"/>
      <c r="G15" s="35" t="s">
        <v>32</v>
      </c>
      <c r="H15" s="36"/>
      <c r="I15" s="36"/>
      <c r="J15" s="36">
        <v>21</v>
      </c>
      <c r="K15" s="35">
        <f t="shared" si="2"/>
        <v>21</v>
      </c>
      <c r="L15" s="37"/>
      <c r="M15" s="35" t="s">
        <v>48</v>
      </c>
      <c r="N15" s="36"/>
      <c r="O15" s="36"/>
      <c r="P15" s="36">
        <v>24.5</v>
      </c>
      <c r="Q15" s="35">
        <f t="shared" si="3"/>
        <v>24.5</v>
      </c>
      <c r="R15" s="37"/>
      <c r="S15" s="35">
        <v>14</v>
      </c>
      <c r="T15" s="77">
        <f t="shared" si="0"/>
        <v>61.5</v>
      </c>
    </row>
    <row r="16" spans="1:20" s="38" customFormat="1" ht="11.25">
      <c r="A16" s="35"/>
      <c r="B16" s="36"/>
      <c r="C16" s="36"/>
      <c r="D16" s="36"/>
      <c r="E16" s="35">
        <f t="shared" si="1"/>
        <v>0</v>
      </c>
      <c r="F16" s="37"/>
      <c r="G16" s="35" t="s">
        <v>33</v>
      </c>
      <c r="H16" s="36"/>
      <c r="I16" s="36"/>
      <c r="J16" s="36">
        <v>11</v>
      </c>
      <c r="K16" s="35">
        <f t="shared" si="2"/>
        <v>11</v>
      </c>
      <c r="L16" s="37"/>
      <c r="M16" s="35" t="s">
        <v>49</v>
      </c>
      <c r="N16" s="36"/>
      <c r="O16" s="36"/>
      <c r="P16" s="36">
        <v>11</v>
      </c>
      <c r="Q16" s="35">
        <f t="shared" si="3"/>
        <v>11</v>
      </c>
      <c r="R16" s="37"/>
      <c r="S16" s="35">
        <v>15</v>
      </c>
      <c r="T16" s="77">
        <f t="shared" si="0"/>
        <v>22</v>
      </c>
    </row>
    <row r="17" spans="1:20" s="38" customFormat="1" ht="11.25">
      <c r="A17" s="35" t="s">
        <v>18</v>
      </c>
      <c r="B17" s="36"/>
      <c r="C17" s="36"/>
      <c r="D17" s="36">
        <v>12</v>
      </c>
      <c r="E17" s="35">
        <f aca="true" t="shared" si="4" ref="E17:E22">SUM(B17:D17)</f>
        <v>12</v>
      </c>
      <c r="F17" s="37"/>
      <c r="G17" s="35" t="s">
        <v>34</v>
      </c>
      <c r="H17" s="36"/>
      <c r="I17" s="36"/>
      <c r="J17" s="36">
        <v>19</v>
      </c>
      <c r="K17" s="35">
        <f t="shared" si="2"/>
        <v>19</v>
      </c>
      <c r="L17" s="37"/>
      <c r="M17" s="35" t="s">
        <v>50</v>
      </c>
      <c r="N17" s="36"/>
      <c r="O17" s="36"/>
      <c r="P17" s="36">
        <v>19</v>
      </c>
      <c r="Q17" s="35">
        <f t="shared" si="3"/>
        <v>19</v>
      </c>
      <c r="R17" s="37"/>
      <c r="S17" s="35">
        <v>16</v>
      </c>
      <c r="T17" s="77">
        <f t="shared" si="0"/>
        <v>50</v>
      </c>
    </row>
    <row r="18" spans="1:20" s="3" customFormat="1" ht="11.25">
      <c r="A18" s="35" t="s">
        <v>19</v>
      </c>
      <c r="B18" s="36"/>
      <c r="C18" s="36"/>
      <c r="D18" s="36">
        <v>6</v>
      </c>
      <c r="E18" s="35">
        <f t="shared" si="4"/>
        <v>6</v>
      </c>
      <c r="F18" s="6"/>
      <c r="G18" s="35" t="s">
        <v>35</v>
      </c>
      <c r="H18" s="14"/>
      <c r="I18" s="14"/>
      <c r="J18" s="14">
        <v>17</v>
      </c>
      <c r="K18" s="8">
        <f t="shared" si="2"/>
        <v>17</v>
      </c>
      <c r="L18" s="6"/>
      <c r="M18" s="35" t="s">
        <v>51</v>
      </c>
      <c r="N18" s="5"/>
      <c r="O18" s="5"/>
      <c r="P18" s="5">
        <v>16</v>
      </c>
      <c r="Q18" s="8">
        <f t="shared" si="3"/>
        <v>16</v>
      </c>
      <c r="R18" s="6"/>
      <c r="S18" s="35">
        <v>17</v>
      </c>
      <c r="T18" s="78">
        <f t="shared" si="0"/>
        <v>39</v>
      </c>
    </row>
    <row r="19" spans="1:20" s="3" customFormat="1" ht="11.25">
      <c r="A19" s="8" t="s">
        <v>20</v>
      </c>
      <c r="B19" s="14"/>
      <c r="C19" s="14"/>
      <c r="D19" s="14">
        <v>20.5</v>
      </c>
      <c r="E19" s="8">
        <f t="shared" si="4"/>
        <v>20.5</v>
      </c>
      <c r="F19" s="6"/>
      <c r="G19" s="8" t="s">
        <v>36</v>
      </c>
      <c r="H19" s="14"/>
      <c r="I19" s="14"/>
      <c r="J19" s="14">
        <v>13</v>
      </c>
      <c r="K19" s="8">
        <f t="shared" si="2"/>
        <v>13</v>
      </c>
      <c r="L19" s="6"/>
      <c r="M19" s="8" t="s">
        <v>52</v>
      </c>
      <c r="N19" s="5"/>
      <c r="O19" s="5"/>
      <c r="P19" s="5">
        <v>25</v>
      </c>
      <c r="Q19" s="8">
        <f t="shared" si="3"/>
        <v>25</v>
      </c>
      <c r="R19" s="6"/>
      <c r="S19" s="8">
        <v>19</v>
      </c>
      <c r="T19" s="78">
        <f t="shared" si="0"/>
        <v>58.5</v>
      </c>
    </row>
    <row r="20" spans="1:20" s="3" customFormat="1" ht="11.25">
      <c r="A20" s="8" t="s">
        <v>21</v>
      </c>
      <c r="B20" s="5"/>
      <c r="C20" s="5"/>
      <c r="D20" s="5">
        <v>9</v>
      </c>
      <c r="E20" s="8">
        <f t="shared" si="4"/>
        <v>9</v>
      </c>
      <c r="F20" s="6"/>
      <c r="G20" s="8" t="s">
        <v>37</v>
      </c>
      <c r="H20" s="14"/>
      <c r="I20" s="14"/>
      <c r="J20" s="14">
        <v>7</v>
      </c>
      <c r="K20" s="8">
        <f t="shared" si="2"/>
        <v>7</v>
      </c>
      <c r="L20" s="6"/>
      <c r="M20" s="8" t="s">
        <v>53</v>
      </c>
      <c r="N20" s="5"/>
      <c r="O20" s="5"/>
      <c r="P20" s="5">
        <v>17</v>
      </c>
      <c r="Q20" s="8">
        <f t="shared" si="3"/>
        <v>17</v>
      </c>
      <c r="R20" s="6"/>
      <c r="S20" s="8">
        <v>20</v>
      </c>
      <c r="T20" s="78">
        <f t="shared" si="0"/>
        <v>33</v>
      </c>
    </row>
    <row r="21" spans="1:20" s="3" customFormat="1" ht="11.25">
      <c r="A21" s="8" t="s">
        <v>63</v>
      </c>
      <c r="B21" s="5"/>
      <c r="C21" s="5"/>
      <c r="D21" s="5">
        <v>20</v>
      </c>
      <c r="E21" s="8">
        <f t="shared" si="4"/>
        <v>20</v>
      </c>
      <c r="F21" s="6"/>
      <c r="G21" s="8" t="s">
        <v>67</v>
      </c>
      <c r="H21" s="14"/>
      <c r="I21" s="14"/>
      <c r="J21" s="14">
        <v>12.5</v>
      </c>
      <c r="K21" s="8">
        <f t="shared" si="2"/>
        <v>12.5</v>
      </c>
      <c r="L21" s="6"/>
      <c r="M21" s="8" t="s">
        <v>72</v>
      </c>
      <c r="N21" s="5"/>
      <c r="O21" s="5"/>
      <c r="P21" s="5">
        <v>14</v>
      </c>
      <c r="Q21" s="8">
        <f t="shared" si="3"/>
        <v>14</v>
      </c>
      <c r="R21" s="6"/>
      <c r="S21" s="8">
        <v>22</v>
      </c>
      <c r="T21" s="78">
        <f t="shared" si="0"/>
        <v>46.5</v>
      </c>
    </row>
    <row r="22" spans="1:20" s="3" customFormat="1" ht="11.25">
      <c r="A22" s="8"/>
      <c r="B22" s="5"/>
      <c r="C22" s="5"/>
      <c r="D22" s="5"/>
      <c r="E22" s="8">
        <f t="shared" si="4"/>
        <v>0</v>
      </c>
      <c r="F22" s="6"/>
      <c r="G22" s="8" t="s">
        <v>68</v>
      </c>
      <c r="H22" s="14"/>
      <c r="I22" s="14"/>
      <c r="J22" s="14">
        <v>20</v>
      </c>
      <c r="K22" s="8">
        <f t="shared" si="2"/>
        <v>20</v>
      </c>
      <c r="L22" s="6"/>
      <c r="M22" s="8" t="s">
        <v>73</v>
      </c>
      <c r="N22" s="5"/>
      <c r="O22" s="5"/>
      <c r="P22" s="5">
        <v>10</v>
      </c>
      <c r="Q22" s="8">
        <f t="shared" si="3"/>
        <v>10</v>
      </c>
      <c r="R22" s="6"/>
      <c r="S22" s="8">
        <v>23</v>
      </c>
      <c r="T22" s="78">
        <f t="shared" si="0"/>
        <v>30</v>
      </c>
    </row>
    <row r="23" spans="1:20" s="3" customFormat="1" ht="11.25">
      <c r="A23" s="8" t="s">
        <v>64</v>
      </c>
      <c r="B23" s="5"/>
      <c r="C23" s="5"/>
      <c r="D23" s="5">
        <v>8</v>
      </c>
      <c r="E23" s="8"/>
      <c r="F23" s="6"/>
      <c r="G23" s="8" t="s">
        <v>69</v>
      </c>
      <c r="H23" s="14"/>
      <c r="I23" s="14"/>
      <c r="J23" s="14">
        <v>6</v>
      </c>
      <c r="K23" s="8">
        <f t="shared" si="2"/>
        <v>6</v>
      </c>
      <c r="L23" s="6"/>
      <c r="M23" s="8" t="s">
        <v>74</v>
      </c>
      <c r="N23" s="5"/>
      <c r="O23" s="5"/>
      <c r="P23" s="5">
        <v>6</v>
      </c>
      <c r="Q23" s="8">
        <f t="shared" si="3"/>
        <v>6</v>
      </c>
      <c r="R23" s="6"/>
      <c r="S23" s="8">
        <v>24</v>
      </c>
      <c r="T23" s="78">
        <f t="shared" si="0"/>
        <v>12</v>
      </c>
    </row>
    <row r="24" spans="1:20" s="3" customFormat="1" ht="11.25">
      <c r="A24" s="8" t="s">
        <v>65</v>
      </c>
      <c r="B24" s="5"/>
      <c r="C24" s="5"/>
      <c r="D24" s="5"/>
      <c r="E24" s="8">
        <f>SUM(B24:D24)</f>
        <v>0</v>
      </c>
      <c r="F24" s="6"/>
      <c r="G24" s="8" t="s">
        <v>70</v>
      </c>
      <c r="H24" s="14"/>
      <c r="I24" s="14"/>
      <c r="J24" s="14">
        <v>16</v>
      </c>
      <c r="K24" s="8">
        <f t="shared" si="2"/>
        <v>16</v>
      </c>
      <c r="L24" s="6"/>
      <c r="M24" s="8" t="s">
        <v>75</v>
      </c>
      <c r="N24" s="5"/>
      <c r="O24" s="5"/>
      <c r="P24" s="5">
        <v>26</v>
      </c>
      <c r="Q24" s="8">
        <f t="shared" si="3"/>
        <v>26</v>
      </c>
      <c r="R24" s="6"/>
      <c r="S24" s="8">
        <v>25</v>
      </c>
      <c r="T24" s="78">
        <f t="shared" si="0"/>
        <v>42</v>
      </c>
    </row>
    <row r="25" spans="1:20" s="3" customFormat="1" ht="11.25">
      <c r="A25" s="8" t="s">
        <v>66</v>
      </c>
      <c r="B25" s="5"/>
      <c r="C25" s="5"/>
      <c r="D25" s="5">
        <v>26</v>
      </c>
      <c r="E25" s="8">
        <f>SUM(B25:D25)</f>
        <v>26</v>
      </c>
      <c r="F25" s="6"/>
      <c r="G25" s="8" t="s">
        <v>71</v>
      </c>
      <c r="H25" s="14"/>
      <c r="I25" s="14"/>
      <c r="J25" s="14">
        <v>25</v>
      </c>
      <c r="K25" s="8">
        <f t="shared" si="2"/>
        <v>25</v>
      </c>
      <c r="L25" s="6"/>
      <c r="M25" s="8" t="s">
        <v>76</v>
      </c>
      <c r="N25" s="5"/>
      <c r="O25" s="5"/>
      <c r="P25" s="5">
        <v>27</v>
      </c>
      <c r="Q25" s="8">
        <f t="shared" si="3"/>
        <v>27</v>
      </c>
      <c r="R25" s="6"/>
      <c r="S25" s="8">
        <v>26</v>
      </c>
      <c r="T25" s="78">
        <f t="shared" si="0"/>
        <v>78</v>
      </c>
    </row>
    <row r="26" spans="1:20" s="3" customFormat="1" ht="11.25">
      <c r="A26" s="32"/>
      <c r="B26" s="33"/>
      <c r="C26" s="33"/>
      <c r="D26" s="33"/>
      <c r="E26" s="32"/>
      <c r="F26" s="6"/>
      <c r="G26" s="32"/>
      <c r="H26" s="34"/>
      <c r="I26" s="34"/>
      <c r="J26" s="34"/>
      <c r="K26" s="32"/>
      <c r="L26" s="6"/>
      <c r="M26" s="32"/>
      <c r="N26" s="33"/>
      <c r="O26" s="33"/>
      <c r="P26" s="33"/>
      <c r="Q26" s="32"/>
      <c r="R26" s="6"/>
      <c r="S26" s="32"/>
      <c r="T26" s="32"/>
    </row>
    <row r="27" s="3" customFormat="1" ht="11.25"/>
    <row r="28" spans="1:21" s="3" customFormat="1" ht="12.75">
      <c r="A28" s="39" t="s">
        <v>1</v>
      </c>
      <c r="B28" s="39"/>
      <c r="C28" s="39"/>
      <c r="G28" s="39" t="s">
        <v>2</v>
      </c>
      <c r="H28" s="39"/>
      <c r="I28" s="39"/>
      <c r="M28" s="39" t="s">
        <v>0</v>
      </c>
      <c r="N28" s="39"/>
      <c r="O28" s="39"/>
      <c r="S28" s="39" t="s">
        <v>55</v>
      </c>
      <c r="T28" s="39"/>
      <c r="U28" s="39"/>
    </row>
    <row r="29" spans="1:22" s="3" customFormat="1" ht="11.25">
      <c r="A29" s="7" t="s">
        <v>57</v>
      </c>
      <c r="B29" s="7" t="s">
        <v>58</v>
      </c>
      <c r="C29" s="43" t="s">
        <v>59</v>
      </c>
      <c r="D29" s="43" t="s">
        <v>54</v>
      </c>
      <c r="G29" s="7" t="s">
        <v>57</v>
      </c>
      <c r="H29" s="7" t="s">
        <v>58</v>
      </c>
      <c r="I29" s="43" t="s">
        <v>59</v>
      </c>
      <c r="J29" s="43" t="s">
        <v>54</v>
      </c>
      <c r="M29" s="7" t="s">
        <v>57</v>
      </c>
      <c r="N29" s="7" t="s">
        <v>58</v>
      </c>
      <c r="O29" s="43" t="s">
        <v>59</v>
      </c>
      <c r="P29" s="43" t="s">
        <v>54</v>
      </c>
      <c r="S29" s="7" t="s">
        <v>57</v>
      </c>
      <c r="T29" s="7" t="s">
        <v>58</v>
      </c>
      <c r="U29" s="43" t="s">
        <v>59</v>
      </c>
      <c r="V29" s="43" t="s">
        <v>54</v>
      </c>
    </row>
    <row r="30" spans="1:22" s="3" customFormat="1" ht="11.25">
      <c r="A30" s="7">
        <v>1</v>
      </c>
      <c r="B30" s="4">
        <f>LARGE(E5:E25,1)</f>
        <v>28</v>
      </c>
      <c r="C30" s="44" t="str">
        <f>VLOOKUP($D$30:$D$48,$B$54:$C$74,2)</f>
        <v>Michele Davino</v>
      </c>
      <c r="D30" s="5">
        <v>12</v>
      </c>
      <c r="G30" s="7">
        <v>1</v>
      </c>
      <c r="H30" s="4">
        <f>LARGE(K5:K25,1)</f>
        <v>26</v>
      </c>
      <c r="I30" s="4" t="str">
        <f>VLOOKUP($J$30:$J$50,$B$54:$C$74,2)</f>
        <v>Michele Davino</v>
      </c>
      <c r="J30" s="4">
        <v>12</v>
      </c>
      <c r="M30" s="7">
        <v>1</v>
      </c>
      <c r="N30" s="4">
        <f>LARGE(Q5:Q25,1)</f>
        <v>28</v>
      </c>
      <c r="O30" s="44" t="str">
        <f>VLOOKUP($P$30:$P$50,$B$54:$C$74,2)</f>
        <v>Fabio Iardino</v>
      </c>
      <c r="P30" s="4">
        <v>9</v>
      </c>
      <c r="S30" s="7">
        <v>1</v>
      </c>
      <c r="T30" s="4">
        <f>LARGE($T$5:$T$25,1)</f>
        <v>80.5</v>
      </c>
      <c r="U30" s="4" t="str">
        <f>VLOOKUP($V$30:$V$50,$B$54:$C$74,2)</f>
        <v>Michele Davino</v>
      </c>
      <c r="V30" s="35">
        <v>12</v>
      </c>
    </row>
    <row r="31" spans="1:22" s="3" customFormat="1" ht="11.25">
      <c r="A31" s="7">
        <v>2</v>
      </c>
      <c r="B31" s="4">
        <f>LARGE(E5:E25,2)</f>
        <v>26</v>
      </c>
      <c r="C31" s="44" t="str">
        <f aca="true" t="shared" si="5" ref="C31:C48">VLOOKUP($D$30:$D$48,$B$54:$C$74,2)</f>
        <v>Marko Gasparič</v>
      </c>
      <c r="D31" s="5">
        <v>25</v>
      </c>
      <c r="G31" s="7">
        <v>2</v>
      </c>
      <c r="H31" s="4">
        <f>LARGE(K5:K25,2)</f>
        <v>25</v>
      </c>
      <c r="I31" s="4" t="str">
        <f aca="true" t="shared" si="6" ref="I31:I50">VLOOKUP($J$30:$J$50,$B$54:$C$74,2)</f>
        <v>Andrea Tosi</v>
      </c>
      <c r="J31" s="4">
        <v>26</v>
      </c>
      <c r="M31" s="7">
        <v>2</v>
      </c>
      <c r="N31" s="4">
        <f>LARGE(Q5:Q25,2)</f>
        <v>27</v>
      </c>
      <c r="O31" s="44" t="str">
        <f aca="true" t="shared" si="7" ref="O31:O50">VLOOKUP($P$30:$P$50,$B$54:$C$74,2)</f>
        <v>Andrea Tosi</v>
      </c>
      <c r="P31" s="4">
        <v>26</v>
      </c>
      <c r="S31" s="7">
        <v>2</v>
      </c>
      <c r="T31" s="4">
        <f>LARGE($T$5:$T$25,2)</f>
        <v>78</v>
      </c>
      <c r="U31" s="4" t="str">
        <f aca="true" t="shared" si="8" ref="U31:U50">VLOOKUP($V$30:$V$50,$B$54:$C$74,2)</f>
        <v>Andrea Tosi</v>
      </c>
      <c r="V31" s="8">
        <v>26</v>
      </c>
    </row>
    <row r="32" spans="1:22" s="3" customFormat="1" ht="11.25">
      <c r="A32" s="7">
        <v>3</v>
      </c>
      <c r="B32" s="4">
        <f>LARGE(E5:E25,3)</f>
        <v>25</v>
      </c>
      <c r="C32" s="44" t="str">
        <f t="shared" si="5"/>
        <v>Andrea Tosi</v>
      </c>
      <c r="D32" s="5">
        <v>26</v>
      </c>
      <c r="G32" s="7">
        <v>3</v>
      </c>
      <c r="H32" s="4">
        <f>LARGE(K5:K25,3)</f>
        <v>24</v>
      </c>
      <c r="I32" s="4" t="str">
        <f t="shared" si="6"/>
        <v>Oskar Musič</v>
      </c>
      <c r="J32" s="4">
        <v>2</v>
      </c>
      <c r="M32" s="7">
        <v>3</v>
      </c>
      <c r="N32" s="4">
        <f>LARGE(Q5:Q25,3)</f>
        <v>26.5</v>
      </c>
      <c r="O32" s="44" t="str">
        <f t="shared" si="7"/>
        <v>Michele Davino</v>
      </c>
      <c r="P32" s="4">
        <v>12</v>
      </c>
      <c r="S32" s="7">
        <v>3</v>
      </c>
      <c r="T32" s="4">
        <f>LARGE($T$5:$T$25,3)</f>
        <v>75</v>
      </c>
      <c r="U32" s="4" t="str">
        <f t="shared" si="8"/>
        <v>Fabio Iardino</v>
      </c>
      <c r="V32" s="35">
        <v>9</v>
      </c>
    </row>
    <row r="33" spans="1:22" ht="12.75">
      <c r="A33" s="7">
        <v>4</v>
      </c>
      <c r="B33" s="1">
        <f>LARGE(E5:E25,4)</f>
        <v>24</v>
      </c>
      <c r="C33" s="44" t="str">
        <f t="shared" si="5"/>
        <v>Fabio Iardino</v>
      </c>
      <c r="D33" s="5">
        <v>9</v>
      </c>
      <c r="G33" s="7">
        <v>4</v>
      </c>
      <c r="H33" s="1">
        <f>LARGE(K5:K25,4)</f>
        <v>23</v>
      </c>
      <c r="I33" s="4" t="str">
        <f t="shared" si="6"/>
        <v>Irena Čok</v>
      </c>
      <c r="J33" s="4">
        <v>3</v>
      </c>
      <c r="M33" s="7">
        <v>4</v>
      </c>
      <c r="N33" s="1">
        <f>LARGE(Q5:Q25,4)</f>
        <v>26</v>
      </c>
      <c r="O33" s="44" t="str">
        <f t="shared" si="7"/>
        <v>Marko Gasparič</v>
      </c>
      <c r="P33" s="4">
        <v>25</v>
      </c>
      <c r="S33" s="7">
        <v>4</v>
      </c>
      <c r="T33" s="4">
        <f>LARGE($T$5:$T$25,4)</f>
        <v>70</v>
      </c>
      <c r="U33" s="4" t="str">
        <f t="shared" si="8"/>
        <v>Oskar Musič</v>
      </c>
      <c r="V33" s="35">
        <v>2</v>
      </c>
    </row>
    <row r="34" spans="1:22" ht="12.75">
      <c r="A34" s="7">
        <v>5</v>
      </c>
      <c r="B34" s="1">
        <f>LARGE(E5:E25,5)</f>
        <v>23</v>
      </c>
      <c r="C34" s="44" t="str">
        <f t="shared" si="5"/>
        <v>Irena Čok</v>
      </c>
      <c r="D34" s="5">
        <v>3</v>
      </c>
      <c r="G34" s="7">
        <v>5</v>
      </c>
      <c r="H34" s="1">
        <f>LARGE(K5:K25,5)</f>
        <v>22</v>
      </c>
      <c r="I34" s="4" t="str">
        <f t="shared" si="6"/>
        <v>Fabio Iardino</v>
      </c>
      <c r="J34" s="4">
        <v>9</v>
      </c>
      <c r="M34" s="7">
        <v>5</v>
      </c>
      <c r="N34" s="1">
        <f>LARGE(Q5:Q25,5)</f>
        <v>25.5</v>
      </c>
      <c r="O34" s="44" t="str">
        <f t="shared" si="7"/>
        <v>Dejan Šaman</v>
      </c>
      <c r="P34" s="4">
        <v>13</v>
      </c>
      <c r="S34" s="7">
        <v>5</v>
      </c>
      <c r="T34" s="4">
        <f>LARGE($T$5:$T$25,5)</f>
        <v>68</v>
      </c>
      <c r="U34" s="4" t="str">
        <f t="shared" si="8"/>
        <v>Irena Čok</v>
      </c>
      <c r="V34" s="35">
        <v>3</v>
      </c>
    </row>
    <row r="35" spans="1:22" ht="12.75">
      <c r="A35" s="7">
        <v>6</v>
      </c>
      <c r="B35" s="1">
        <f>LARGE(E5:E25,6)</f>
        <v>20.5</v>
      </c>
      <c r="C35" s="44" t="str">
        <f t="shared" si="5"/>
        <v>Oskar Musič</v>
      </c>
      <c r="D35" s="5">
        <v>2</v>
      </c>
      <c r="G35" s="7">
        <v>6</v>
      </c>
      <c r="H35" s="1">
        <f>LARGE(K5:K25,6)</f>
        <v>21</v>
      </c>
      <c r="I35" s="4" t="str">
        <f t="shared" si="6"/>
        <v>Rade Bojić</v>
      </c>
      <c r="J35" s="4">
        <v>14</v>
      </c>
      <c r="M35" s="7">
        <v>6</v>
      </c>
      <c r="N35" s="1">
        <f>LARGE(Q5:Q25,6)</f>
        <v>25</v>
      </c>
      <c r="O35" s="44" t="str">
        <f t="shared" si="7"/>
        <v>Gregor Volk</v>
      </c>
      <c r="P35" s="4">
        <v>19</v>
      </c>
      <c r="S35" s="7">
        <v>6</v>
      </c>
      <c r="T35" s="4">
        <f>LARGE($T$5:$T$25,6)</f>
        <v>61.5</v>
      </c>
      <c r="U35" s="4" t="str">
        <f t="shared" si="8"/>
        <v>Rade Bojić</v>
      </c>
      <c r="V35" s="35">
        <v>14</v>
      </c>
    </row>
    <row r="36" spans="1:22" ht="12.75">
      <c r="A36" s="7">
        <v>7</v>
      </c>
      <c r="B36" s="1">
        <f>LARGE(E5:E25,7)</f>
        <v>20</v>
      </c>
      <c r="C36" s="44" t="str">
        <f t="shared" si="5"/>
        <v>Gregor Volk</v>
      </c>
      <c r="D36" s="5">
        <v>19</v>
      </c>
      <c r="G36" s="7">
        <v>7</v>
      </c>
      <c r="H36" s="1">
        <f>LARGE(K5:K25,7)</f>
        <v>20</v>
      </c>
      <c r="I36" s="4" t="str">
        <f t="shared" si="6"/>
        <v>Maurizio Ballo</v>
      </c>
      <c r="J36" s="4">
        <v>23</v>
      </c>
      <c r="M36" s="7">
        <v>7</v>
      </c>
      <c r="N36" s="1">
        <f>LARGE(Q5:Q25,7)</f>
        <v>24.5</v>
      </c>
      <c r="O36" s="44" t="str">
        <f t="shared" si="7"/>
        <v>Rade Bojić</v>
      </c>
      <c r="P36" s="4">
        <v>14</v>
      </c>
      <c r="S36" s="7">
        <v>7</v>
      </c>
      <c r="T36" s="4">
        <f>LARGE($T$5:$T$25,7)</f>
        <v>58.5</v>
      </c>
      <c r="U36" s="4" t="str">
        <f t="shared" si="8"/>
        <v>Gregor Volk</v>
      </c>
      <c r="V36" s="8">
        <v>19</v>
      </c>
    </row>
    <row r="37" spans="1:22" ht="12.75">
      <c r="A37" s="7">
        <v>8</v>
      </c>
      <c r="B37" s="1">
        <f>LARGE(E5:E25,8)</f>
        <v>19</v>
      </c>
      <c r="C37" s="44" t="str">
        <f t="shared" si="5"/>
        <v>Miha Frlec</v>
      </c>
      <c r="D37" s="5">
        <v>22</v>
      </c>
      <c r="G37" s="7">
        <v>8</v>
      </c>
      <c r="H37" s="1">
        <f>LARGE(K5:K25,8)</f>
        <v>19</v>
      </c>
      <c r="I37" s="4" t="str">
        <f t="shared" si="6"/>
        <v>Hinko Šolinc</v>
      </c>
      <c r="J37" s="4">
        <v>16</v>
      </c>
      <c r="M37" s="7">
        <v>8</v>
      </c>
      <c r="N37" s="1">
        <f>LARGE(Q5:Q25,8)</f>
        <v>23</v>
      </c>
      <c r="O37" s="44" t="str">
        <f t="shared" si="7"/>
        <v>Oskar Musič</v>
      </c>
      <c r="P37" s="4">
        <v>2</v>
      </c>
      <c r="S37" s="7">
        <v>8</v>
      </c>
      <c r="T37" s="4">
        <f>LARGE($T$5:$T$25,8)</f>
        <v>50</v>
      </c>
      <c r="U37" s="4" t="str">
        <f t="shared" si="8"/>
        <v>Hinko Šolinc</v>
      </c>
      <c r="V37" s="35">
        <v>16</v>
      </c>
    </row>
    <row r="38" spans="1:22" ht="12.75">
      <c r="A38" s="7">
        <v>9</v>
      </c>
      <c r="B38" s="1">
        <f>LARGE(E5:E25,9)</f>
        <v>17</v>
      </c>
      <c r="C38" s="44" t="str">
        <f t="shared" si="5"/>
        <v>Tihomir Makovec</v>
      </c>
      <c r="D38" s="5">
        <v>4</v>
      </c>
      <c r="G38" s="7">
        <v>9</v>
      </c>
      <c r="H38" s="1">
        <f>LARGE(K5:K25,9)</f>
        <v>18</v>
      </c>
      <c r="I38" s="4" t="str">
        <f t="shared" si="6"/>
        <v>Grega Verč</v>
      </c>
      <c r="J38" s="4">
        <v>10</v>
      </c>
      <c r="M38" s="7">
        <v>9</v>
      </c>
      <c r="N38" s="1">
        <f>LARGE(Q5:Q25,9)</f>
        <v>22</v>
      </c>
      <c r="O38" s="44" t="str">
        <f t="shared" si="7"/>
        <v>Marjan Kromar</v>
      </c>
      <c r="P38" s="4">
        <v>7</v>
      </c>
      <c r="S38" s="7">
        <v>9</v>
      </c>
      <c r="T38" s="4">
        <f>LARGE($T$5:$T$25,9)</f>
        <v>48.5</v>
      </c>
      <c r="U38" s="4" t="str">
        <f t="shared" si="8"/>
        <v>Dejan Šaman</v>
      </c>
      <c r="V38" s="35">
        <v>13</v>
      </c>
    </row>
    <row r="39" spans="1:22" ht="12.75">
      <c r="A39" s="7">
        <v>10</v>
      </c>
      <c r="B39" s="1">
        <f>LARGE(E5:E25,10)</f>
        <v>16</v>
      </c>
      <c r="C39" s="44" t="str">
        <f t="shared" si="5"/>
        <v>Grega Verč</v>
      </c>
      <c r="D39" s="5">
        <v>10</v>
      </c>
      <c r="G39" s="7">
        <v>10</v>
      </c>
      <c r="H39" s="1">
        <f>LARGE(K5:K25,10)</f>
        <v>17</v>
      </c>
      <c r="I39" s="4" t="str">
        <f t="shared" si="6"/>
        <v>Leon Želj</v>
      </c>
      <c r="J39" s="4">
        <v>17</v>
      </c>
      <c r="M39" s="7">
        <v>10</v>
      </c>
      <c r="N39" s="1">
        <f>LARGE(Q5:Q25,10)</f>
        <v>21</v>
      </c>
      <c r="O39" s="44" t="str">
        <f t="shared" si="7"/>
        <v>Irena Čok</v>
      </c>
      <c r="P39" s="4">
        <v>3</v>
      </c>
      <c r="S39" s="7">
        <v>10</v>
      </c>
      <c r="T39" s="4">
        <f>LARGE($T$5:$T$25,10)</f>
        <v>48</v>
      </c>
      <c r="U39" s="4" t="str">
        <f t="shared" si="8"/>
        <v>Tihomir Makovec</v>
      </c>
      <c r="V39" s="35">
        <v>4</v>
      </c>
    </row>
    <row r="40" spans="1:22" ht="12.75">
      <c r="A40" s="7">
        <v>11</v>
      </c>
      <c r="B40" s="1">
        <f>LARGE(E5:E25,11)</f>
        <v>14</v>
      </c>
      <c r="C40" s="44" t="str">
        <f t="shared" si="5"/>
        <v>Rade Bojić</v>
      </c>
      <c r="D40" s="5">
        <v>14</v>
      </c>
      <c r="G40" s="7">
        <v>11</v>
      </c>
      <c r="H40" s="1">
        <f>LARGE(K5:K25,11)</f>
        <v>16</v>
      </c>
      <c r="I40" s="4" t="str">
        <f t="shared" si="6"/>
        <v>Marko Gasparič</v>
      </c>
      <c r="J40" s="4">
        <v>25</v>
      </c>
      <c r="M40" s="7">
        <v>11</v>
      </c>
      <c r="N40" s="1">
        <f>LARGE(Q5:Q25,11)</f>
        <v>19</v>
      </c>
      <c r="O40" s="44" t="str">
        <f t="shared" si="7"/>
        <v>Hinko Šolinc</v>
      </c>
      <c r="P40" s="4">
        <v>16</v>
      </c>
      <c r="S40" s="7">
        <v>11</v>
      </c>
      <c r="T40" s="4">
        <f>LARGE($T$5:$T$25,11)</f>
        <v>48</v>
      </c>
      <c r="U40" s="4" t="str">
        <f t="shared" si="8"/>
        <v>Grega Verč</v>
      </c>
      <c r="V40" s="35">
        <v>10</v>
      </c>
    </row>
    <row r="41" spans="1:22" ht="12.75">
      <c r="A41" s="7">
        <v>12</v>
      </c>
      <c r="B41" s="1">
        <f>LARGE(E5:E25,12)</f>
        <v>12</v>
      </c>
      <c r="C41" s="44" t="str">
        <f t="shared" si="5"/>
        <v>Dejan Šaman</v>
      </c>
      <c r="D41" s="5">
        <v>13</v>
      </c>
      <c r="G41" s="7">
        <v>12</v>
      </c>
      <c r="H41" s="1">
        <f>LARGE(K5:K25,12)</f>
        <v>14</v>
      </c>
      <c r="I41" s="4" t="str">
        <f t="shared" si="6"/>
        <v>Tihomir Makovec</v>
      </c>
      <c r="J41" s="4">
        <v>4</v>
      </c>
      <c r="M41" s="7">
        <v>12</v>
      </c>
      <c r="N41" s="1">
        <f>LARGE(Q5:Q25,12)</f>
        <v>17</v>
      </c>
      <c r="O41" s="44" t="str">
        <f t="shared" si="7"/>
        <v>Aleksander Grum</v>
      </c>
      <c r="P41" s="4">
        <v>20</v>
      </c>
      <c r="S41" s="7">
        <v>12</v>
      </c>
      <c r="T41" s="4">
        <f>LARGE($T$5:$T$25,12)</f>
        <v>46.5</v>
      </c>
      <c r="U41" s="4" t="str">
        <f t="shared" si="8"/>
        <v>Miha Frlec</v>
      </c>
      <c r="V41" s="8">
        <v>22</v>
      </c>
    </row>
    <row r="42" spans="1:22" ht="12.75">
      <c r="A42" s="7">
        <v>13</v>
      </c>
      <c r="B42" s="1">
        <f>LARGE(E5:E25,13)</f>
        <v>11</v>
      </c>
      <c r="C42" s="44" t="str">
        <f t="shared" si="5"/>
        <v>Hinko Šolinc</v>
      </c>
      <c r="D42" s="5">
        <v>16</v>
      </c>
      <c r="G42" s="7">
        <v>13</v>
      </c>
      <c r="H42" s="1">
        <f>LARGE(K5:K25,13)</f>
        <v>13</v>
      </c>
      <c r="I42" s="4" t="str">
        <f t="shared" si="6"/>
        <v>Gregor Volk</v>
      </c>
      <c r="J42" s="4">
        <v>19</v>
      </c>
      <c r="M42" s="7">
        <v>13</v>
      </c>
      <c r="N42" s="1">
        <f>LARGE(Q5:Q25,13)</f>
        <v>16</v>
      </c>
      <c r="O42" s="44" t="str">
        <f t="shared" si="7"/>
        <v>Leon Želj</v>
      </c>
      <c r="P42" s="4">
        <v>17</v>
      </c>
      <c r="S42" s="7">
        <v>13</v>
      </c>
      <c r="T42" s="4">
        <f>LARGE($T$5:$T$25,13)</f>
        <v>43</v>
      </c>
      <c r="U42" s="4" t="str">
        <f t="shared" si="8"/>
        <v>Marjan Kromar</v>
      </c>
      <c r="V42" s="35">
        <v>7</v>
      </c>
    </row>
    <row r="43" spans="1:22" ht="12.75">
      <c r="A43" s="7">
        <v>14</v>
      </c>
      <c r="B43" s="1">
        <f>LARGE(E5:E25,14)</f>
        <v>9</v>
      </c>
      <c r="C43" s="44" t="str">
        <f t="shared" si="5"/>
        <v>Marjan Kromar</v>
      </c>
      <c r="D43" s="5">
        <v>7</v>
      </c>
      <c r="G43" s="7">
        <v>14</v>
      </c>
      <c r="H43" s="1">
        <f>LARGE(K5:K25,14)</f>
        <v>12.5</v>
      </c>
      <c r="I43" s="4" t="str">
        <f t="shared" si="6"/>
        <v>Miha Frlec</v>
      </c>
      <c r="J43" s="4">
        <v>22</v>
      </c>
      <c r="M43" s="7">
        <v>14</v>
      </c>
      <c r="N43" s="1">
        <f>LARGE(Q5:Q25,14)</f>
        <v>15</v>
      </c>
      <c r="O43" s="44" t="str">
        <f t="shared" si="7"/>
        <v>Tihomir Makovec</v>
      </c>
      <c r="P43" s="4">
        <v>4</v>
      </c>
      <c r="S43" s="7">
        <v>14</v>
      </c>
      <c r="T43" s="4">
        <f>LARGE($T$5:$T$25,14)</f>
        <v>42</v>
      </c>
      <c r="U43" s="4" t="str">
        <f t="shared" si="8"/>
        <v>Marko Gasparič</v>
      </c>
      <c r="V43" s="8">
        <v>25</v>
      </c>
    </row>
    <row r="44" spans="1:22" ht="12.75">
      <c r="A44" s="7">
        <v>15</v>
      </c>
      <c r="B44" s="1">
        <f>LARGE(E5:E25,15)</f>
        <v>6</v>
      </c>
      <c r="C44" s="44" t="str">
        <f t="shared" si="5"/>
        <v>Dejan Mavrič</v>
      </c>
      <c r="D44" s="5">
        <v>11</v>
      </c>
      <c r="G44" s="7">
        <v>15</v>
      </c>
      <c r="H44" s="1">
        <f>LARGE(K5:K25,15)</f>
        <v>12</v>
      </c>
      <c r="I44" s="4" t="str">
        <f t="shared" si="6"/>
        <v>Melita Bubek</v>
      </c>
      <c r="J44" s="4">
        <v>8</v>
      </c>
      <c r="M44" s="7">
        <v>15</v>
      </c>
      <c r="N44" s="1">
        <f>LARGE(Q5:Q25,15)</f>
        <v>14</v>
      </c>
      <c r="O44" s="44" t="str">
        <f t="shared" si="7"/>
        <v>Miha Frlec</v>
      </c>
      <c r="P44" s="4">
        <v>22</v>
      </c>
      <c r="S44" s="7">
        <v>15</v>
      </c>
      <c r="T44" s="4">
        <f>LARGE($T$5:$T$25,15)</f>
        <v>39</v>
      </c>
      <c r="U44" s="4" t="str">
        <f t="shared" si="8"/>
        <v>Leon Želj</v>
      </c>
      <c r="V44" s="35">
        <v>17</v>
      </c>
    </row>
    <row r="45" spans="1:22" ht="12.75">
      <c r="A45" s="7">
        <v>16</v>
      </c>
      <c r="B45" s="1">
        <f>LARGE(E5:E25,16)</f>
        <v>0</v>
      </c>
      <c r="C45" s="44" t="str">
        <f t="shared" si="5"/>
        <v>Aleksander Grum</v>
      </c>
      <c r="D45" s="5">
        <v>20</v>
      </c>
      <c r="G45" s="7">
        <v>16</v>
      </c>
      <c r="H45" s="1">
        <f>LARGE(K5:K25,16)</f>
        <v>11</v>
      </c>
      <c r="I45" s="4" t="str">
        <f t="shared" si="6"/>
        <v>Jaka Ferjan</v>
      </c>
      <c r="J45" s="4">
        <v>15</v>
      </c>
      <c r="M45" s="7">
        <v>16</v>
      </c>
      <c r="N45" s="1">
        <f>LARGE(Q5:Q25,16)</f>
        <v>13</v>
      </c>
      <c r="O45" s="44" t="str">
        <f t="shared" si="7"/>
        <v>Grega Verč</v>
      </c>
      <c r="P45" s="4">
        <v>10</v>
      </c>
      <c r="S45" s="7">
        <v>16</v>
      </c>
      <c r="T45" s="4">
        <f>LARGE($T$5:$T$25,16)</f>
        <v>33</v>
      </c>
      <c r="U45" s="4" t="str">
        <f t="shared" si="8"/>
        <v>Aleksander Grum</v>
      </c>
      <c r="V45" s="8">
        <v>20</v>
      </c>
    </row>
    <row r="46" spans="1:22" ht="12.75">
      <c r="A46" s="7">
        <v>17</v>
      </c>
      <c r="B46" s="1">
        <f>LARGE(E5:E25,17)</f>
        <v>0</v>
      </c>
      <c r="C46" s="44" t="str">
        <f t="shared" si="5"/>
        <v>Boris Vuga</v>
      </c>
      <c r="D46" s="5">
        <v>24</v>
      </c>
      <c r="G46" s="7">
        <v>17</v>
      </c>
      <c r="H46" s="1">
        <f>LARGE(K5:K25,17)</f>
        <v>10</v>
      </c>
      <c r="I46" s="4" t="str">
        <f t="shared" si="6"/>
        <v>Marjan Kromar</v>
      </c>
      <c r="J46" s="4">
        <v>7</v>
      </c>
      <c r="M46" s="7">
        <v>17</v>
      </c>
      <c r="N46" s="1">
        <f>LARGE(Q5:Q25,17)</f>
        <v>12.5</v>
      </c>
      <c r="O46" s="44" t="str">
        <f t="shared" si="7"/>
        <v>Melita Bubek</v>
      </c>
      <c r="P46" s="4">
        <v>8</v>
      </c>
      <c r="S46" s="7">
        <v>17</v>
      </c>
      <c r="T46" s="4">
        <f>LARGE($T$5:$T$25,17)</f>
        <v>30</v>
      </c>
      <c r="U46" s="4" t="str">
        <f t="shared" si="8"/>
        <v>Maurizio Ballo</v>
      </c>
      <c r="V46" s="8">
        <v>23</v>
      </c>
    </row>
    <row r="47" spans="1:22" ht="12.75">
      <c r="A47" s="7">
        <v>18</v>
      </c>
      <c r="B47" s="1">
        <f>LARGE(E5:E25,18)</f>
        <v>0</v>
      </c>
      <c r="C47" s="44" t="str">
        <f t="shared" si="5"/>
        <v>Melita Bubek</v>
      </c>
      <c r="D47" s="5">
        <v>8</v>
      </c>
      <c r="G47" s="7">
        <v>18</v>
      </c>
      <c r="H47" s="1">
        <f>LARGE(K5:K25,18)</f>
        <v>9</v>
      </c>
      <c r="I47" s="4" t="str">
        <f t="shared" si="6"/>
        <v>Dejan Šaman</v>
      </c>
      <c r="J47" s="4">
        <v>13</v>
      </c>
      <c r="M47" s="7">
        <v>18</v>
      </c>
      <c r="N47" s="1">
        <f>LARGE(Q5:Q25,18)</f>
        <v>11</v>
      </c>
      <c r="O47" s="44" t="str">
        <f t="shared" si="7"/>
        <v>Jaka Ferjan</v>
      </c>
      <c r="P47" s="4">
        <v>15</v>
      </c>
      <c r="S47" s="7">
        <v>18</v>
      </c>
      <c r="T47" s="4">
        <f>LARGE($T$5:$T$25,18)</f>
        <v>24.5</v>
      </c>
      <c r="U47" s="4" t="str">
        <f t="shared" si="8"/>
        <v>Melita Bubek</v>
      </c>
      <c r="V47" s="35">
        <v>8</v>
      </c>
    </row>
    <row r="48" spans="1:22" ht="12.75">
      <c r="A48" s="7">
        <v>19</v>
      </c>
      <c r="B48" s="1">
        <f>LARGE(E5:E25,19)</f>
        <v>0</v>
      </c>
      <c r="C48" s="44" t="str">
        <f t="shared" si="5"/>
        <v>Leon Želj</v>
      </c>
      <c r="D48" s="5">
        <v>17</v>
      </c>
      <c r="G48" s="7">
        <v>19</v>
      </c>
      <c r="H48" s="1">
        <f>LARGE(K5:K25,19)</f>
        <v>8</v>
      </c>
      <c r="I48" s="4" t="str">
        <f t="shared" si="6"/>
        <v>Dejan Mavrič</v>
      </c>
      <c r="J48" s="4">
        <v>11</v>
      </c>
      <c r="M48" s="7">
        <v>19</v>
      </c>
      <c r="N48" s="1">
        <f>LARGE(Q6:Q26,18)</f>
        <v>10</v>
      </c>
      <c r="O48" s="44" t="str">
        <f t="shared" si="7"/>
        <v>Maurizio Ballo</v>
      </c>
      <c r="P48" s="4">
        <v>23</v>
      </c>
      <c r="S48" s="7">
        <v>19</v>
      </c>
      <c r="T48" s="4">
        <f>LARGE($T$5:$T$25,19)</f>
        <v>22</v>
      </c>
      <c r="U48" s="4" t="str">
        <f t="shared" si="8"/>
        <v>Jaka Ferjan</v>
      </c>
      <c r="V48" s="35">
        <v>15</v>
      </c>
    </row>
    <row r="49" spans="1:22" ht="12.75">
      <c r="A49" s="7">
        <v>20</v>
      </c>
      <c r="B49" s="1">
        <f>LARGE(E6:E26,19)</f>
        <v>0</v>
      </c>
      <c r="C49" s="2"/>
      <c r="D49" s="2"/>
      <c r="G49" s="7">
        <v>20</v>
      </c>
      <c r="H49" s="1">
        <f>LARGE(K6:K26,19)</f>
        <v>7</v>
      </c>
      <c r="I49" s="4" t="str">
        <f t="shared" si="6"/>
        <v>Aleksander Grum</v>
      </c>
      <c r="J49" s="4">
        <v>20</v>
      </c>
      <c r="M49" s="7">
        <v>20</v>
      </c>
      <c r="N49" s="1">
        <f>LARGE(Q7:Q27,18)</f>
        <v>8</v>
      </c>
      <c r="O49" s="44" t="str">
        <f t="shared" si="7"/>
        <v>Dejan Mavrič</v>
      </c>
      <c r="P49" s="4">
        <v>11</v>
      </c>
      <c r="S49" s="7">
        <v>20</v>
      </c>
      <c r="T49" s="4">
        <f>LARGE($T$5:$T$25,20)</f>
        <v>16</v>
      </c>
      <c r="U49" s="4" t="str">
        <f t="shared" si="8"/>
        <v>Dejan Mavrič</v>
      </c>
      <c r="V49" s="35">
        <v>11</v>
      </c>
    </row>
    <row r="50" spans="1:22" ht="12.75">
      <c r="A50" s="7">
        <v>21</v>
      </c>
      <c r="B50" s="1">
        <f>LARGE(E5:E25,20)</f>
        <v>0</v>
      </c>
      <c r="C50" s="2"/>
      <c r="D50" s="2"/>
      <c r="G50" s="7">
        <v>21</v>
      </c>
      <c r="H50" s="1">
        <f>LARGE(K5:K25,20)</f>
        <v>7</v>
      </c>
      <c r="I50" s="4" t="str">
        <f t="shared" si="6"/>
        <v>Boris Vuga</v>
      </c>
      <c r="J50" s="4">
        <v>24</v>
      </c>
      <c r="M50" s="7">
        <v>21</v>
      </c>
      <c r="N50" s="1">
        <f>LARGE(Q8:Q28,18)</f>
        <v>6</v>
      </c>
      <c r="O50" s="44" t="str">
        <f t="shared" si="7"/>
        <v>Boris Vuga</v>
      </c>
      <c r="P50" s="4">
        <v>24</v>
      </c>
      <c r="S50" s="7">
        <v>21</v>
      </c>
      <c r="T50" s="4">
        <f>LARGE($T$5:$T$25,21)</f>
        <v>12</v>
      </c>
      <c r="U50" s="4" t="str">
        <f t="shared" si="8"/>
        <v>Boris Vuga</v>
      </c>
      <c r="V50" s="8">
        <v>24</v>
      </c>
    </row>
    <row r="53" spans="2:8" ht="12.75">
      <c r="B53" s="42" t="s">
        <v>54</v>
      </c>
      <c r="C53" s="42" t="s">
        <v>59</v>
      </c>
      <c r="G53" s="40"/>
      <c r="H53" s="41"/>
    </row>
    <row r="54" spans="2:8" ht="12.75">
      <c r="B54" s="35">
        <v>2</v>
      </c>
      <c r="C54" s="45" t="s">
        <v>83</v>
      </c>
      <c r="G54" s="40"/>
      <c r="H54" s="41"/>
    </row>
    <row r="55" spans="2:8" ht="12.75">
      <c r="B55" s="35">
        <v>3</v>
      </c>
      <c r="C55" s="45" t="s">
        <v>84</v>
      </c>
      <c r="G55" s="40"/>
      <c r="H55" s="41"/>
    </row>
    <row r="56" spans="2:8" ht="12.75">
      <c r="B56" s="35">
        <v>4</v>
      </c>
      <c r="C56" s="45" t="s">
        <v>86</v>
      </c>
      <c r="G56" s="40"/>
      <c r="H56" s="41"/>
    </row>
    <row r="57" spans="2:8" ht="12.75">
      <c r="B57" s="35">
        <v>7</v>
      </c>
      <c r="C57" s="45" t="s">
        <v>87</v>
      </c>
      <c r="G57" s="40"/>
      <c r="H57" s="41"/>
    </row>
    <row r="58" spans="2:8" ht="12.75">
      <c r="B58" s="35">
        <v>8</v>
      </c>
      <c r="C58" s="45" t="s">
        <v>85</v>
      </c>
      <c r="G58" s="40"/>
      <c r="H58" s="41"/>
    </row>
    <row r="59" spans="2:8" ht="12.75">
      <c r="B59" s="35">
        <v>9</v>
      </c>
      <c r="C59" s="45" t="s">
        <v>94</v>
      </c>
      <c r="G59" s="40"/>
      <c r="H59" s="41"/>
    </row>
    <row r="60" spans="2:8" ht="12.75">
      <c r="B60" s="35">
        <v>10</v>
      </c>
      <c r="C60" s="45" t="s">
        <v>80</v>
      </c>
      <c r="G60" s="40"/>
      <c r="H60" s="41"/>
    </row>
    <row r="61" spans="2:8" ht="12.75">
      <c r="B61" s="35">
        <v>11</v>
      </c>
      <c r="C61" s="45" t="s">
        <v>88</v>
      </c>
      <c r="G61" s="40"/>
      <c r="H61" s="41"/>
    </row>
    <row r="62" spans="2:8" ht="12.75">
      <c r="B62" s="35">
        <v>12</v>
      </c>
      <c r="C62" s="45" t="s">
        <v>95</v>
      </c>
      <c r="G62" s="40"/>
      <c r="H62" s="41"/>
    </row>
    <row r="63" spans="2:8" ht="12.75">
      <c r="B63" s="35">
        <v>13</v>
      </c>
      <c r="C63" s="45" t="s">
        <v>82</v>
      </c>
      <c r="G63" s="40"/>
      <c r="H63" s="41"/>
    </row>
    <row r="64" spans="2:8" ht="12.75">
      <c r="B64" s="35">
        <v>14</v>
      </c>
      <c r="C64" s="45" t="s">
        <v>93</v>
      </c>
      <c r="G64" s="40"/>
      <c r="H64" s="41"/>
    </row>
    <row r="65" spans="2:8" ht="12.75">
      <c r="B65" s="35">
        <v>15</v>
      </c>
      <c r="C65" s="45" t="s">
        <v>92</v>
      </c>
      <c r="G65" s="40"/>
      <c r="H65" s="41"/>
    </row>
    <row r="66" spans="2:8" ht="12.75">
      <c r="B66" s="35">
        <v>16</v>
      </c>
      <c r="C66" s="45" t="s">
        <v>77</v>
      </c>
      <c r="G66" s="40"/>
      <c r="H66" s="41"/>
    </row>
    <row r="67" spans="2:8" ht="12.75">
      <c r="B67" s="35">
        <v>17</v>
      </c>
      <c r="C67" s="46" t="s">
        <v>89</v>
      </c>
      <c r="G67" s="40"/>
      <c r="H67" s="41"/>
    </row>
    <row r="68" spans="2:8" ht="12.75">
      <c r="B68" s="8">
        <v>19</v>
      </c>
      <c r="C68" s="46" t="s">
        <v>78</v>
      </c>
      <c r="G68" s="40"/>
      <c r="H68" s="41"/>
    </row>
    <row r="69" spans="2:8" ht="12.75">
      <c r="B69" s="8">
        <v>20</v>
      </c>
      <c r="C69" s="46" t="s">
        <v>81</v>
      </c>
      <c r="G69" s="40"/>
      <c r="H69" s="41"/>
    </row>
    <row r="70" spans="2:8" ht="12.75">
      <c r="B70" s="8">
        <v>22</v>
      </c>
      <c r="C70" s="46" t="s">
        <v>79</v>
      </c>
      <c r="G70" s="40"/>
      <c r="H70" s="41"/>
    </row>
    <row r="71" spans="2:8" ht="12.75">
      <c r="B71" s="8">
        <v>23</v>
      </c>
      <c r="C71" s="46" t="s">
        <v>97</v>
      </c>
      <c r="G71" s="40"/>
      <c r="H71" s="41"/>
    </row>
    <row r="72" spans="2:8" ht="12.75">
      <c r="B72" s="8">
        <v>24</v>
      </c>
      <c r="C72" s="46" t="s">
        <v>90</v>
      </c>
      <c r="G72" s="40"/>
      <c r="H72" s="41"/>
    </row>
    <row r="73" spans="2:8" ht="12.75">
      <c r="B73" s="8">
        <v>25</v>
      </c>
      <c r="C73" s="46" t="s">
        <v>91</v>
      </c>
      <c r="G73" s="40"/>
      <c r="H73" s="41"/>
    </row>
    <row r="74" spans="2:3" ht="12.75">
      <c r="B74" s="8">
        <v>26</v>
      </c>
      <c r="C74" s="46" t="s">
        <v>96</v>
      </c>
    </row>
  </sheetData>
  <sheetProtection/>
  <mergeCells count="4">
    <mergeCell ref="A1:T1"/>
    <mergeCell ref="A3:E3"/>
    <mergeCell ref="G3:K3"/>
    <mergeCell ref="M3:Q3"/>
  </mergeCells>
  <printOptions horizontalCentered="1" vertic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46">
      <selection activeCell="A50" sqref="A50:I94"/>
    </sheetView>
  </sheetViews>
  <sheetFormatPr defaultColWidth="9.140625" defaultRowHeight="12.75"/>
  <cols>
    <col min="3" max="3" width="15.140625" style="0" bestFit="1" customWidth="1"/>
    <col min="5" max="5" width="3.00390625" style="0" customWidth="1"/>
    <col min="8" max="8" width="15.140625" style="0" bestFit="1" customWidth="1"/>
    <col min="12" max="12" width="15.140625" style="0" bestFit="1" customWidth="1"/>
    <col min="16" max="16" width="15.140625" style="0" bestFit="1" customWidth="1"/>
  </cols>
  <sheetData>
    <row r="1" ht="25.5">
      <c r="B1" s="31" t="s">
        <v>98</v>
      </c>
    </row>
    <row r="3" spans="1:14" ht="14.25" customHeight="1">
      <c r="A3" s="23" t="s">
        <v>1</v>
      </c>
      <c r="B3" s="47"/>
      <c r="N3" s="23"/>
    </row>
    <row r="4" spans="1:14" ht="14.25" customHeight="1">
      <c r="A4" s="23" t="s">
        <v>60</v>
      </c>
      <c r="B4" s="47"/>
      <c r="N4" s="23"/>
    </row>
    <row r="5" spans="1:14" ht="12.75">
      <c r="A5" s="23"/>
      <c r="F5" s="23"/>
      <c r="N5" s="23"/>
    </row>
    <row r="6" spans="1:14" ht="12.75">
      <c r="A6" s="23" t="s">
        <v>99</v>
      </c>
      <c r="F6" s="23"/>
      <c r="N6" s="23"/>
    </row>
    <row r="7" ht="13.5" thickBot="1"/>
    <row r="8" spans="1:9" ht="12.75">
      <c r="A8" s="24" t="s">
        <v>1</v>
      </c>
      <c r="B8" s="25"/>
      <c r="C8" s="26"/>
      <c r="F8" s="30"/>
      <c r="G8" s="30"/>
      <c r="H8" s="30"/>
      <c r="I8" s="30"/>
    </row>
    <row r="9" spans="1:9" ht="13.5" thickBot="1">
      <c r="A9" s="27" t="s">
        <v>57</v>
      </c>
      <c r="B9" s="28" t="s">
        <v>58</v>
      </c>
      <c r="C9" s="29" t="s">
        <v>59</v>
      </c>
      <c r="D9" s="29" t="s">
        <v>54</v>
      </c>
      <c r="F9" s="30"/>
      <c r="G9" s="30"/>
      <c r="H9" s="30"/>
      <c r="I9" s="30"/>
    </row>
    <row r="10" spans="1:9" ht="13.5" thickTop="1">
      <c r="A10" s="73">
        <v>1</v>
      </c>
      <c r="B10" s="74">
        <v>28</v>
      </c>
      <c r="C10" s="75" t="s">
        <v>95</v>
      </c>
      <c r="D10" s="75">
        <v>12</v>
      </c>
      <c r="F10" s="79"/>
      <c r="G10" s="79"/>
      <c r="H10" s="79"/>
      <c r="I10" s="79"/>
    </row>
    <row r="11" spans="1:9" ht="12.75">
      <c r="A11" s="61">
        <v>2</v>
      </c>
      <c r="B11" s="49">
        <v>26</v>
      </c>
      <c r="C11" s="68" t="s">
        <v>96</v>
      </c>
      <c r="D11" s="68">
        <v>26</v>
      </c>
      <c r="F11" s="79"/>
      <c r="G11" s="79"/>
      <c r="H11" s="79"/>
      <c r="I11" s="79"/>
    </row>
    <row r="12" spans="1:9" ht="12.75">
      <c r="A12" s="73">
        <v>3</v>
      </c>
      <c r="B12" s="49">
        <v>25</v>
      </c>
      <c r="C12" s="68" t="s">
        <v>94</v>
      </c>
      <c r="D12" s="68">
        <v>9</v>
      </c>
      <c r="F12" s="79"/>
      <c r="G12" s="79"/>
      <c r="H12" s="79"/>
      <c r="I12" s="79"/>
    </row>
    <row r="13" spans="1:9" ht="12.75">
      <c r="A13" s="15">
        <v>4</v>
      </c>
      <c r="B13" s="1">
        <v>24</v>
      </c>
      <c r="C13" s="16" t="s">
        <v>84</v>
      </c>
      <c r="D13" s="16">
        <v>3</v>
      </c>
      <c r="F13" s="30"/>
      <c r="G13" s="30"/>
      <c r="H13" s="30"/>
      <c r="I13" s="30"/>
    </row>
    <row r="14" spans="1:9" ht="12.75">
      <c r="A14" s="20">
        <v>5</v>
      </c>
      <c r="B14" s="1">
        <v>23</v>
      </c>
      <c r="C14" s="16" t="s">
        <v>83</v>
      </c>
      <c r="D14" s="16">
        <v>2</v>
      </c>
      <c r="F14" s="30"/>
      <c r="G14" s="30"/>
      <c r="H14" s="30"/>
      <c r="I14" s="30"/>
    </row>
    <row r="15" spans="1:9" ht="12.75">
      <c r="A15" s="15">
        <v>6</v>
      </c>
      <c r="B15" s="1">
        <v>20.5</v>
      </c>
      <c r="C15" s="16" t="s">
        <v>78</v>
      </c>
      <c r="D15" s="16">
        <v>19</v>
      </c>
      <c r="F15" s="30"/>
      <c r="G15" s="30"/>
      <c r="H15" s="30"/>
      <c r="I15" s="30"/>
    </row>
    <row r="16" spans="1:9" ht="12.75">
      <c r="A16" s="20">
        <v>7</v>
      </c>
      <c r="B16" s="1">
        <v>20</v>
      </c>
      <c r="C16" s="16" t="s">
        <v>79</v>
      </c>
      <c r="D16" s="16">
        <v>22</v>
      </c>
      <c r="F16" s="30"/>
      <c r="G16" s="30"/>
      <c r="H16" s="30"/>
      <c r="I16" s="30"/>
    </row>
    <row r="17" spans="1:8" ht="12.75">
      <c r="A17" s="15">
        <v>8</v>
      </c>
      <c r="B17" s="1">
        <v>19</v>
      </c>
      <c r="C17" s="16" t="s">
        <v>86</v>
      </c>
      <c r="D17" s="16">
        <v>4</v>
      </c>
      <c r="F17" s="30"/>
      <c r="G17" s="30"/>
      <c r="H17" s="30"/>
    </row>
    <row r="18" spans="1:8" ht="12.75">
      <c r="A18" s="20">
        <v>9</v>
      </c>
      <c r="B18" s="1">
        <v>17</v>
      </c>
      <c r="C18" s="16" t="s">
        <v>80</v>
      </c>
      <c r="D18" s="16">
        <v>10</v>
      </c>
      <c r="F18" s="30"/>
      <c r="G18" s="30"/>
      <c r="H18" s="30"/>
    </row>
    <row r="19" spans="1:8" ht="12.75">
      <c r="A19" s="15">
        <v>10</v>
      </c>
      <c r="B19" s="1">
        <v>16</v>
      </c>
      <c r="C19" s="16" t="s">
        <v>93</v>
      </c>
      <c r="D19" s="16">
        <v>14</v>
      </c>
      <c r="F19" s="30"/>
      <c r="G19" s="30"/>
      <c r="H19" s="30"/>
    </row>
    <row r="20" spans="1:8" ht="12.75">
      <c r="A20" s="20">
        <v>11</v>
      </c>
      <c r="B20" s="1">
        <v>14</v>
      </c>
      <c r="C20" s="16" t="s">
        <v>82</v>
      </c>
      <c r="D20" s="16">
        <v>13</v>
      </c>
      <c r="F20" s="30"/>
      <c r="G20" s="30"/>
      <c r="H20" s="30"/>
    </row>
    <row r="21" spans="1:8" ht="12.75">
      <c r="A21" s="15">
        <v>12</v>
      </c>
      <c r="B21" s="21">
        <v>12</v>
      </c>
      <c r="C21" s="22" t="s">
        <v>77</v>
      </c>
      <c r="D21" s="22">
        <v>16</v>
      </c>
      <c r="F21" s="30"/>
      <c r="G21" s="30"/>
      <c r="H21" s="30"/>
    </row>
    <row r="22" spans="1:4" ht="12.75">
      <c r="A22" s="20">
        <v>13</v>
      </c>
      <c r="B22" s="1">
        <v>11</v>
      </c>
      <c r="C22" s="16" t="s">
        <v>87</v>
      </c>
      <c r="D22" s="16">
        <v>7</v>
      </c>
    </row>
    <row r="23" spans="1:4" ht="12.75">
      <c r="A23" s="15">
        <v>14</v>
      </c>
      <c r="B23" s="1">
        <v>9</v>
      </c>
      <c r="C23" s="16" t="s">
        <v>81</v>
      </c>
      <c r="D23" s="16">
        <v>20</v>
      </c>
    </row>
    <row r="24" spans="1:4" ht="12.75">
      <c r="A24" s="15"/>
      <c r="B24" s="1">
        <v>0</v>
      </c>
      <c r="C24" s="16"/>
      <c r="D24" s="16"/>
    </row>
    <row r="25" spans="1:4" ht="13.5" thickBot="1">
      <c r="A25" s="17"/>
      <c r="B25" s="18">
        <v>0</v>
      </c>
      <c r="C25" s="19"/>
      <c r="D25" s="19"/>
    </row>
    <row r="26" spans="1:3" ht="12.75">
      <c r="A26" s="30"/>
      <c r="B26" s="30"/>
      <c r="C26" s="30"/>
    </row>
    <row r="28" ht="12.75">
      <c r="A28" s="23" t="s">
        <v>0</v>
      </c>
    </row>
    <row r="29" ht="12.75">
      <c r="A29" s="23" t="s">
        <v>62</v>
      </c>
    </row>
    <row r="30" ht="12.75">
      <c r="A30" s="23"/>
    </row>
    <row r="31" spans="1:6" ht="12.75">
      <c r="A31" s="23" t="s">
        <v>99</v>
      </c>
      <c r="F31" s="23" t="s">
        <v>100</v>
      </c>
    </row>
    <row r="32" spans="1:6" ht="13.5" thickBot="1">
      <c r="A32" s="23"/>
      <c r="F32" s="23"/>
    </row>
    <row r="33" spans="1:8" ht="12.75">
      <c r="A33" s="24" t="s">
        <v>0</v>
      </c>
      <c r="B33" s="25"/>
      <c r="C33" s="26"/>
      <c r="F33" s="24" t="s">
        <v>0</v>
      </c>
      <c r="G33" s="25"/>
      <c r="H33" s="26"/>
    </row>
    <row r="34" spans="1:9" ht="13.5" thickBot="1">
      <c r="A34" s="27" t="s">
        <v>57</v>
      </c>
      <c r="B34" s="28" t="s">
        <v>58</v>
      </c>
      <c r="C34" s="29" t="s">
        <v>59</v>
      </c>
      <c r="D34" s="29" t="s">
        <v>54</v>
      </c>
      <c r="F34" s="27" t="s">
        <v>57</v>
      </c>
      <c r="G34" s="28" t="s">
        <v>58</v>
      </c>
      <c r="H34" s="29" t="s">
        <v>59</v>
      </c>
      <c r="I34" s="29" t="s">
        <v>54</v>
      </c>
    </row>
    <row r="35" spans="1:9" ht="13.5" thickTop="1">
      <c r="A35" s="60">
        <v>1</v>
      </c>
      <c r="B35" s="65">
        <v>28</v>
      </c>
      <c r="C35" s="76" t="s">
        <v>94</v>
      </c>
      <c r="D35" s="69">
        <v>9</v>
      </c>
      <c r="F35" s="60">
        <v>1</v>
      </c>
      <c r="G35" s="65">
        <v>26</v>
      </c>
      <c r="H35" s="66" t="s">
        <v>91</v>
      </c>
      <c r="I35" s="67">
        <v>25</v>
      </c>
    </row>
    <row r="36" spans="1:9" ht="12.75">
      <c r="A36" s="61">
        <v>2</v>
      </c>
      <c r="B36" s="49">
        <v>27</v>
      </c>
      <c r="C36" s="39" t="s">
        <v>96</v>
      </c>
      <c r="D36" s="68">
        <v>26</v>
      </c>
      <c r="F36" s="61">
        <v>2</v>
      </c>
      <c r="G36" s="49">
        <v>16</v>
      </c>
      <c r="H36" s="39" t="s">
        <v>89</v>
      </c>
      <c r="I36" s="68">
        <v>17</v>
      </c>
    </row>
    <row r="37" spans="1:9" ht="12.75">
      <c r="A37" s="61">
        <v>3</v>
      </c>
      <c r="B37" s="49">
        <v>26.5</v>
      </c>
      <c r="C37" s="39" t="s">
        <v>95</v>
      </c>
      <c r="D37" s="68">
        <v>12</v>
      </c>
      <c r="F37" s="61">
        <v>3</v>
      </c>
      <c r="G37" s="49">
        <v>12.5</v>
      </c>
      <c r="H37" s="39" t="s">
        <v>85</v>
      </c>
      <c r="I37" s="68">
        <v>8</v>
      </c>
    </row>
    <row r="38" spans="1:9" ht="12.75">
      <c r="A38" s="52">
        <v>4</v>
      </c>
      <c r="B38" s="50">
        <v>25.5</v>
      </c>
      <c r="C38" s="51" t="s">
        <v>82</v>
      </c>
      <c r="D38" s="53">
        <v>13</v>
      </c>
      <c r="F38" s="52">
        <v>4</v>
      </c>
      <c r="G38" s="50">
        <v>11</v>
      </c>
      <c r="H38" s="51" t="s">
        <v>92</v>
      </c>
      <c r="I38" s="53">
        <v>15</v>
      </c>
    </row>
    <row r="39" spans="1:9" ht="12.75">
      <c r="A39" s="52">
        <v>5</v>
      </c>
      <c r="B39" s="50">
        <v>25</v>
      </c>
      <c r="C39" s="51" t="s">
        <v>78</v>
      </c>
      <c r="D39" s="53">
        <v>19</v>
      </c>
      <c r="F39" s="52">
        <v>5</v>
      </c>
      <c r="G39" s="50">
        <v>10</v>
      </c>
      <c r="H39" s="51" t="s">
        <v>97</v>
      </c>
      <c r="I39" s="53">
        <v>23</v>
      </c>
    </row>
    <row r="40" spans="1:9" ht="12.75">
      <c r="A40" s="52">
        <v>6</v>
      </c>
      <c r="B40" s="50">
        <v>24.5</v>
      </c>
      <c r="C40" s="51" t="s">
        <v>93</v>
      </c>
      <c r="D40" s="53">
        <v>14</v>
      </c>
      <c r="F40" s="52">
        <v>6</v>
      </c>
      <c r="G40" s="50">
        <v>8</v>
      </c>
      <c r="H40" s="51" t="s">
        <v>88</v>
      </c>
      <c r="I40" s="53">
        <v>11</v>
      </c>
    </row>
    <row r="41" spans="1:9" ht="13.5" thickBot="1">
      <c r="A41" s="52">
        <v>7</v>
      </c>
      <c r="B41" s="50">
        <v>23</v>
      </c>
      <c r="C41" s="51" t="s">
        <v>83</v>
      </c>
      <c r="D41" s="53">
        <v>2</v>
      </c>
      <c r="F41" s="54">
        <v>7</v>
      </c>
      <c r="G41" s="55">
        <v>6</v>
      </c>
      <c r="H41" s="56" t="s">
        <v>90</v>
      </c>
      <c r="I41" s="57">
        <v>24</v>
      </c>
    </row>
    <row r="42" spans="1:4" ht="12.75">
      <c r="A42" s="52">
        <v>8</v>
      </c>
      <c r="B42" s="50">
        <v>22</v>
      </c>
      <c r="C42" s="51" t="s">
        <v>87</v>
      </c>
      <c r="D42" s="53">
        <v>7</v>
      </c>
    </row>
    <row r="43" spans="1:4" ht="12.75">
      <c r="A43" s="52">
        <v>9</v>
      </c>
      <c r="B43" s="50">
        <v>21</v>
      </c>
      <c r="C43" s="51" t="s">
        <v>84</v>
      </c>
      <c r="D43" s="53">
        <v>3</v>
      </c>
    </row>
    <row r="44" spans="1:4" ht="12.75">
      <c r="A44" s="52">
        <v>10</v>
      </c>
      <c r="B44" s="50">
        <v>19</v>
      </c>
      <c r="C44" s="51" t="s">
        <v>77</v>
      </c>
      <c r="D44" s="53">
        <v>16</v>
      </c>
    </row>
    <row r="45" spans="1:4" ht="12.75">
      <c r="A45" s="52">
        <v>11</v>
      </c>
      <c r="B45" s="50">
        <v>17</v>
      </c>
      <c r="C45" s="51" t="s">
        <v>81</v>
      </c>
      <c r="D45" s="53">
        <v>20</v>
      </c>
    </row>
    <row r="46" spans="1:4" ht="12.75">
      <c r="A46" s="52">
        <v>12</v>
      </c>
      <c r="B46" s="50">
        <v>15</v>
      </c>
      <c r="C46" s="51" t="s">
        <v>86</v>
      </c>
      <c r="D46" s="53">
        <v>4</v>
      </c>
    </row>
    <row r="47" spans="1:4" ht="12.75">
      <c r="A47" s="52">
        <v>13</v>
      </c>
      <c r="B47" s="50">
        <v>14</v>
      </c>
      <c r="C47" s="51" t="s">
        <v>79</v>
      </c>
      <c r="D47" s="53">
        <v>22</v>
      </c>
    </row>
    <row r="48" spans="1:4" ht="13.5" thickBot="1">
      <c r="A48" s="54">
        <v>14</v>
      </c>
      <c r="B48" s="55">
        <v>13</v>
      </c>
      <c r="C48" s="56" t="s">
        <v>80</v>
      </c>
      <c r="D48" s="57">
        <v>10</v>
      </c>
    </row>
    <row r="50" ht="12.75">
      <c r="A50" s="23" t="s">
        <v>2</v>
      </c>
    </row>
    <row r="51" ht="12.75">
      <c r="A51" s="23" t="s">
        <v>61</v>
      </c>
    </row>
    <row r="52" ht="12.75">
      <c r="A52" s="23"/>
    </row>
    <row r="53" spans="1:6" ht="12.75">
      <c r="A53" s="23" t="s">
        <v>99</v>
      </c>
      <c r="F53" s="23" t="s">
        <v>100</v>
      </c>
    </row>
    <row r="54" ht="13.5" thickBot="1"/>
    <row r="55" spans="1:8" ht="12.75">
      <c r="A55" s="24" t="s">
        <v>2</v>
      </c>
      <c r="B55" s="25"/>
      <c r="C55" s="26"/>
      <c r="F55" s="24" t="s">
        <v>2</v>
      </c>
      <c r="G55" s="25"/>
      <c r="H55" s="26"/>
    </row>
    <row r="56" spans="1:9" ht="13.5" thickBot="1">
      <c r="A56" s="27" t="s">
        <v>57</v>
      </c>
      <c r="B56" s="28" t="s">
        <v>58</v>
      </c>
      <c r="C56" s="29" t="s">
        <v>59</v>
      </c>
      <c r="D56" s="29" t="s">
        <v>54</v>
      </c>
      <c r="F56" s="27" t="s">
        <v>57</v>
      </c>
      <c r="G56" s="28" t="s">
        <v>58</v>
      </c>
      <c r="H56" s="29" t="s">
        <v>59</v>
      </c>
      <c r="I56" s="29" t="s">
        <v>54</v>
      </c>
    </row>
    <row r="57" spans="1:9" ht="13.5" thickTop="1">
      <c r="A57" s="49">
        <v>1</v>
      </c>
      <c r="B57" s="49">
        <v>26</v>
      </c>
      <c r="C57" s="49" t="s">
        <v>95</v>
      </c>
      <c r="D57" s="49">
        <v>12</v>
      </c>
      <c r="F57" s="49">
        <v>1</v>
      </c>
      <c r="G57" s="49">
        <v>20</v>
      </c>
      <c r="H57" s="49" t="s">
        <v>97</v>
      </c>
      <c r="I57" s="49">
        <v>23</v>
      </c>
    </row>
    <row r="58" spans="1:9" ht="12.75">
      <c r="A58" s="49">
        <v>2</v>
      </c>
      <c r="B58" s="49">
        <v>25</v>
      </c>
      <c r="C58" s="49" t="s">
        <v>96</v>
      </c>
      <c r="D58" s="49">
        <v>26</v>
      </c>
      <c r="F58" s="49">
        <v>2</v>
      </c>
      <c r="G58" s="49">
        <v>17</v>
      </c>
      <c r="H58" s="49" t="s">
        <v>89</v>
      </c>
      <c r="I58" s="49">
        <v>17</v>
      </c>
    </row>
    <row r="59" spans="1:9" ht="12.75">
      <c r="A59" s="49">
        <v>3</v>
      </c>
      <c r="B59" s="49">
        <v>24</v>
      </c>
      <c r="C59" s="49" t="s">
        <v>83</v>
      </c>
      <c r="D59" s="49">
        <v>2</v>
      </c>
      <c r="F59" s="49">
        <v>3</v>
      </c>
      <c r="G59" s="49">
        <v>16</v>
      </c>
      <c r="H59" s="49" t="s">
        <v>91</v>
      </c>
      <c r="I59" s="49">
        <v>25</v>
      </c>
    </row>
    <row r="60" spans="1:9" ht="12.75">
      <c r="A60" s="50">
        <v>4</v>
      </c>
      <c r="B60" s="50">
        <v>23</v>
      </c>
      <c r="C60" s="50" t="s">
        <v>84</v>
      </c>
      <c r="D60" s="50">
        <v>3</v>
      </c>
      <c r="F60" s="50">
        <v>4</v>
      </c>
      <c r="G60" s="50">
        <v>12</v>
      </c>
      <c r="H60" s="50" t="s">
        <v>85</v>
      </c>
      <c r="I60" s="50">
        <v>8</v>
      </c>
    </row>
    <row r="61" spans="1:9" ht="12.75">
      <c r="A61" s="50">
        <v>5</v>
      </c>
      <c r="B61" s="50">
        <v>22</v>
      </c>
      <c r="C61" s="50" t="s">
        <v>94</v>
      </c>
      <c r="D61" s="50">
        <v>9</v>
      </c>
      <c r="F61" s="50">
        <v>5</v>
      </c>
      <c r="G61" s="50">
        <v>11</v>
      </c>
      <c r="H61" s="50" t="s">
        <v>92</v>
      </c>
      <c r="I61" s="50">
        <v>15</v>
      </c>
    </row>
    <row r="62" spans="1:9" ht="12.75">
      <c r="A62" s="50">
        <v>6</v>
      </c>
      <c r="B62" s="50">
        <v>21</v>
      </c>
      <c r="C62" s="50" t="s">
        <v>93</v>
      </c>
      <c r="D62" s="50">
        <v>14</v>
      </c>
      <c r="F62" s="50">
        <v>6</v>
      </c>
      <c r="G62" s="50">
        <v>8</v>
      </c>
      <c r="H62" s="50" t="s">
        <v>88</v>
      </c>
      <c r="I62" s="50">
        <v>11</v>
      </c>
    </row>
    <row r="63" spans="1:9" ht="12.75">
      <c r="A63" s="50">
        <v>7</v>
      </c>
      <c r="B63" s="50">
        <v>19</v>
      </c>
      <c r="C63" s="50" t="s">
        <v>77</v>
      </c>
      <c r="D63" s="50">
        <v>16</v>
      </c>
      <c r="F63" s="50">
        <v>7</v>
      </c>
      <c r="G63" s="50">
        <v>7</v>
      </c>
      <c r="H63" s="50" t="s">
        <v>90</v>
      </c>
      <c r="I63" s="50">
        <v>24</v>
      </c>
    </row>
    <row r="64" spans="1:4" ht="12.75">
      <c r="A64" s="50">
        <v>8</v>
      </c>
      <c r="B64" s="50">
        <v>18</v>
      </c>
      <c r="C64" s="50" t="s">
        <v>80</v>
      </c>
      <c r="D64" s="50">
        <v>10</v>
      </c>
    </row>
    <row r="65" spans="1:4" ht="12.75">
      <c r="A65" s="50">
        <v>9</v>
      </c>
      <c r="B65" s="50">
        <v>14</v>
      </c>
      <c r="C65" s="50" t="s">
        <v>86</v>
      </c>
      <c r="D65" s="50">
        <v>4</v>
      </c>
    </row>
    <row r="66" spans="1:4" ht="12.75">
      <c r="A66" s="50">
        <v>10</v>
      </c>
      <c r="B66" s="50">
        <v>13</v>
      </c>
      <c r="C66" s="50" t="s">
        <v>78</v>
      </c>
      <c r="D66" s="50">
        <v>19</v>
      </c>
    </row>
    <row r="67" spans="1:4" ht="12.75">
      <c r="A67" s="50">
        <v>11</v>
      </c>
      <c r="B67" s="50">
        <v>12.5</v>
      </c>
      <c r="C67" s="50" t="s">
        <v>79</v>
      </c>
      <c r="D67" s="50">
        <v>22</v>
      </c>
    </row>
    <row r="68" spans="1:4" ht="12.75">
      <c r="A68" s="50">
        <v>12</v>
      </c>
      <c r="B68" s="50">
        <v>10</v>
      </c>
      <c r="C68" s="50" t="s">
        <v>87</v>
      </c>
      <c r="D68" s="50">
        <v>7</v>
      </c>
    </row>
    <row r="69" spans="1:4" ht="12.75">
      <c r="A69" s="50">
        <v>13</v>
      </c>
      <c r="B69" s="50">
        <v>9</v>
      </c>
      <c r="C69" s="50" t="s">
        <v>82</v>
      </c>
      <c r="D69" s="50">
        <v>13</v>
      </c>
    </row>
    <row r="70" spans="1:4" ht="12.75">
      <c r="A70" s="50">
        <v>14</v>
      </c>
      <c r="B70" s="50">
        <v>7</v>
      </c>
      <c r="C70" s="50" t="s">
        <v>81</v>
      </c>
      <c r="D70" s="50">
        <v>20</v>
      </c>
    </row>
    <row r="73" spans="1:2" ht="12.75">
      <c r="A73" s="23" t="s">
        <v>101</v>
      </c>
      <c r="B73" s="23"/>
    </row>
    <row r="74" spans="1:2" ht="12.75">
      <c r="A74" s="23" t="s">
        <v>102</v>
      </c>
      <c r="B74" s="23"/>
    </row>
    <row r="76" spans="1:6" ht="12.75">
      <c r="A76" s="23" t="s">
        <v>99</v>
      </c>
      <c r="F76" s="23" t="s">
        <v>100</v>
      </c>
    </row>
    <row r="77" ht="13.5" thickBot="1"/>
    <row r="78" spans="1:8" ht="12.75">
      <c r="A78" s="24" t="s">
        <v>55</v>
      </c>
      <c r="B78" s="25"/>
      <c r="C78" s="26"/>
      <c r="F78" s="24" t="s">
        <v>55</v>
      </c>
      <c r="G78" s="25"/>
      <c r="H78" s="26"/>
    </row>
    <row r="79" spans="1:9" ht="13.5" thickBot="1">
      <c r="A79" s="27" t="s">
        <v>57</v>
      </c>
      <c r="B79" s="28" t="s">
        <v>58</v>
      </c>
      <c r="C79" s="29" t="s">
        <v>59</v>
      </c>
      <c r="D79" s="29" t="s">
        <v>54</v>
      </c>
      <c r="F79" s="27" t="s">
        <v>57</v>
      </c>
      <c r="G79" s="28" t="s">
        <v>58</v>
      </c>
      <c r="H79" s="29" t="s">
        <v>59</v>
      </c>
      <c r="I79" s="29" t="s">
        <v>54</v>
      </c>
    </row>
    <row r="80" spans="1:9" ht="13.5" thickTop="1">
      <c r="A80" s="49">
        <v>1</v>
      </c>
      <c r="B80" s="49">
        <v>80.5</v>
      </c>
      <c r="C80" s="49" t="s">
        <v>95</v>
      </c>
      <c r="D80" s="49">
        <v>12</v>
      </c>
      <c r="F80" s="49">
        <v>1</v>
      </c>
      <c r="G80" s="49">
        <v>42</v>
      </c>
      <c r="H80" s="49" t="s">
        <v>91</v>
      </c>
      <c r="I80" s="49">
        <v>25</v>
      </c>
    </row>
    <row r="81" spans="1:9" ht="12.75">
      <c r="A81" s="49">
        <v>2</v>
      </c>
      <c r="B81" s="49">
        <v>78</v>
      </c>
      <c r="C81" s="49" t="s">
        <v>96</v>
      </c>
      <c r="D81" s="49">
        <v>26</v>
      </c>
      <c r="F81" s="49">
        <v>2</v>
      </c>
      <c r="G81" s="49">
        <v>39</v>
      </c>
      <c r="H81" s="49" t="s">
        <v>89</v>
      </c>
      <c r="I81" s="49">
        <v>17</v>
      </c>
    </row>
    <row r="82" spans="1:9" ht="12.75">
      <c r="A82" s="49">
        <v>3</v>
      </c>
      <c r="B82" s="49">
        <v>75</v>
      </c>
      <c r="C82" s="49" t="s">
        <v>94</v>
      </c>
      <c r="D82" s="49">
        <v>9</v>
      </c>
      <c r="F82" s="49">
        <v>3</v>
      </c>
      <c r="G82" s="49">
        <v>30</v>
      </c>
      <c r="H82" s="49" t="s">
        <v>97</v>
      </c>
      <c r="I82" s="49">
        <v>23</v>
      </c>
    </row>
    <row r="83" spans="1:9" ht="12.75">
      <c r="A83" s="50">
        <v>4</v>
      </c>
      <c r="B83" s="50">
        <v>70</v>
      </c>
      <c r="C83" s="50" t="s">
        <v>83</v>
      </c>
      <c r="D83" s="50">
        <v>2</v>
      </c>
      <c r="F83" s="50">
        <v>4</v>
      </c>
      <c r="G83" s="50">
        <v>24.5</v>
      </c>
      <c r="H83" s="50" t="s">
        <v>85</v>
      </c>
      <c r="I83" s="50">
        <v>8</v>
      </c>
    </row>
    <row r="84" spans="1:9" ht="12.75">
      <c r="A84" s="50">
        <v>5</v>
      </c>
      <c r="B84" s="50">
        <v>68</v>
      </c>
      <c r="C84" s="50" t="s">
        <v>84</v>
      </c>
      <c r="D84" s="50">
        <v>3</v>
      </c>
      <c r="F84" s="50">
        <v>5</v>
      </c>
      <c r="G84" s="50">
        <v>22</v>
      </c>
      <c r="H84" s="50" t="s">
        <v>92</v>
      </c>
      <c r="I84" s="50">
        <v>15</v>
      </c>
    </row>
    <row r="85" spans="1:9" ht="12.75">
      <c r="A85" s="50">
        <v>6</v>
      </c>
      <c r="B85" s="50">
        <v>61.5</v>
      </c>
      <c r="C85" s="50" t="s">
        <v>93</v>
      </c>
      <c r="D85" s="50">
        <v>14</v>
      </c>
      <c r="F85" s="50">
        <v>6</v>
      </c>
      <c r="G85" s="50">
        <v>16</v>
      </c>
      <c r="H85" s="50" t="s">
        <v>88</v>
      </c>
      <c r="I85" s="50">
        <v>11</v>
      </c>
    </row>
    <row r="86" spans="1:9" ht="12.75">
      <c r="A86" s="50">
        <v>7</v>
      </c>
      <c r="B86" s="50">
        <v>58.5</v>
      </c>
      <c r="C86" s="50" t="s">
        <v>78</v>
      </c>
      <c r="D86" s="50">
        <v>19</v>
      </c>
      <c r="F86" s="50">
        <v>7</v>
      </c>
      <c r="G86" s="50">
        <v>12</v>
      </c>
      <c r="H86" s="50" t="s">
        <v>90</v>
      </c>
      <c r="I86" s="50">
        <v>24</v>
      </c>
    </row>
    <row r="87" spans="1:4" ht="12.75">
      <c r="A87" s="50">
        <v>8</v>
      </c>
      <c r="B87" s="50">
        <v>50</v>
      </c>
      <c r="C87" s="50" t="s">
        <v>77</v>
      </c>
      <c r="D87" s="50">
        <v>16</v>
      </c>
    </row>
    <row r="88" spans="1:4" ht="12.75">
      <c r="A88" s="50">
        <v>9</v>
      </c>
      <c r="B88" s="50">
        <v>48.5</v>
      </c>
      <c r="C88" s="50" t="s">
        <v>82</v>
      </c>
      <c r="D88" s="50">
        <v>13</v>
      </c>
    </row>
    <row r="89" spans="1:4" ht="12.75">
      <c r="A89" s="50">
        <v>10</v>
      </c>
      <c r="B89" s="50">
        <v>48</v>
      </c>
      <c r="C89" s="50" t="s">
        <v>86</v>
      </c>
      <c r="D89" s="50">
        <v>4</v>
      </c>
    </row>
    <row r="90" spans="1:4" ht="12.75">
      <c r="A90" s="50">
        <v>10</v>
      </c>
      <c r="B90" s="50">
        <v>48</v>
      </c>
      <c r="C90" s="50" t="s">
        <v>80</v>
      </c>
      <c r="D90" s="50">
        <v>10</v>
      </c>
    </row>
    <row r="91" spans="1:4" ht="12.75">
      <c r="A91" s="50">
        <v>12</v>
      </c>
      <c r="B91" s="50">
        <v>46.5</v>
      </c>
      <c r="C91" s="50" t="s">
        <v>79</v>
      </c>
      <c r="D91" s="50">
        <v>22</v>
      </c>
    </row>
    <row r="92" spans="1:4" ht="12.75">
      <c r="A92" s="50">
        <v>13</v>
      </c>
      <c r="B92" s="50">
        <v>43</v>
      </c>
      <c r="C92" s="50" t="s">
        <v>87</v>
      </c>
      <c r="D92" s="50">
        <v>7</v>
      </c>
    </row>
    <row r="93" spans="1:4" ht="12.75">
      <c r="A93" s="50">
        <v>14</v>
      </c>
      <c r="B93" s="50">
        <v>33</v>
      </c>
      <c r="C93" s="50" t="s">
        <v>81</v>
      </c>
      <c r="D93" s="50">
        <v>20</v>
      </c>
    </row>
  </sheetData>
  <sheetProtection/>
  <printOptions/>
  <pageMargins left="0.75" right="0.75" top="1" bottom="1" header="0.5" footer="0.5"/>
  <pageSetup fitToHeight="2" fitToWidth="2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F39" sqref="F39"/>
    </sheetView>
  </sheetViews>
  <sheetFormatPr defaultColWidth="9.140625" defaultRowHeight="12.75"/>
  <cols>
    <col min="2" max="2" width="6.7109375" style="0" customWidth="1"/>
    <col min="3" max="3" width="18.28125" style="0" customWidth="1"/>
    <col min="5" max="5" width="4.7109375" style="0" customWidth="1"/>
    <col min="7" max="7" width="8.7109375" style="0" customWidth="1"/>
    <col min="8" max="8" width="15.57421875" style="0" bestFit="1" customWidth="1"/>
  </cols>
  <sheetData>
    <row r="1" ht="25.5">
      <c r="C1" s="31" t="s">
        <v>103</v>
      </c>
    </row>
    <row r="3" spans="1:7" ht="12.75">
      <c r="A3" s="30"/>
      <c r="B3" s="30"/>
      <c r="C3" s="30"/>
      <c r="E3" s="30"/>
      <c r="F3" s="30"/>
      <c r="G3" s="30"/>
    </row>
    <row r="4" spans="1:6" ht="18">
      <c r="A4" s="23" t="s">
        <v>1</v>
      </c>
      <c r="B4" s="47"/>
      <c r="C4" s="30"/>
      <c r="E4" s="30"/>
      <c r="F4" s="23" t="s">
        <v>0</v>
      </c>
    </row>
    <row r="5" spans="1:6" ht="13.5" customHeight="1">
      <c r="A5" s="23" t="s">
        <v>60</v>
      </c>
      <c r="B5" s="47"/>
      <c r="C5" s="30"/>
      <c r="F5" s="23" t="s">
        <v>62</v>
      </c>
    </row>
    <row r="6" spans="1:3" ht="12.75">
      <c r="A6" s="30"/>
      <c r="B6" s="30"/>
      <c r="C6" s="30"/>
    </row>
    <row r="7" spans="1:9" ht="12.75">
      <c r="A7" s="39" t="s">
        <v>1</v>
      </c>
      <c r="B7" s="39"/>
      <c r="C7" s="39"/>
      <c r="D7" s="48"/>
      <c r="F7" s="39" t="s">
        <v>0</v>
      </c>
      <c r="G7" s="39"/>
      <c r="H7" s="39"/>
      <c r="I7" s="48"/>
    </row>
    <row r="8" spans="1:9" ht="13.5" thickBot="1">
      <c r="A8" s="58" t="s">
        <v>57</v>
      </c>
      <c r="B8" s="58" t="s">
        <v>58</v>
      </c>
      <c r="C8" s="59" t="s">
        <v>59</v>
      </c>
      <c r="D8" s="59" t="s">
        <v>54</v>
      </c>
      <c r="F8" s="58" t="s">
        <v>57</v>
      </c>
      <c r="G8" s="58" t="s">
        <v>58</v>
      </c>
      <c r="H8" s="59" t="s">
        <v>59</v>
      </c>
      <c r="I8" s="59" t="s">
        <v>54</v>
      </c>
    </row>
    <row r="9" spans="1:9" ht="12.75">
      <c r="A9" s="60">
        <v>1</v>
      </c>
      <c r="B9" s="65">
        <v>26.5</v>
      </c>
      <c r="C9" s="66" t="s">
        <v>91</v>
      </c>
      <c r="D9" s="69">
        <v>25</v>
      </c>
      <c r="F9" s="60">
        <v>1</v>
      </c>
      <c r="G9" s="65">
        <v>26</v>
      </c>
      <c r="H9" s="66" t="s">
        <v>91</v>
      </c>
      <c r="I9" s="67">
        <v>25</v>
      </c>
    </row>
    <row r="10" spans="1:9" ht="12.75">
      <c r="A10" s="61">
        <v>2</v>
      </c>
      <c r="B10" s="49">
        <v>24</v>
      </c>
      <c r="C10" s="39" t="s">
        <v>84</v>
      </c>
      <c r="D10" s="70">
        <v>3</v>
      </c>
      <c r="F10" s="61">
        <v>2</v>
      </c>
      <c r="G10" s="49">
        <v>25.5</v>
      </c>
      <c r="H10" s="39" t="s">
        <v>82</v>
      </c>
      <c r="I10" s="68">
        <v>13</v>
      </c>
    </row>
    <row r="11" spans="1:9" ht="12.75">
      <c r="A11" s="61">
        <v>3</v>
      </c>
      <c r="B11" s="49">
        <v>23</v>
      </c>
      <c r="C11" s="39" t="s">
        <v>83</v>
      </c>
      <c r="D11" s="70">
        <v>2</v>
      </c>
      <c r="F11" s="61">
        <v>3</v>
      </c>
      <c r="G11" s="49">
        <v>25</v>
      </c>
      <c r="H11" s="39" t="s">
        <v>78</v>
      </c>
      <c r="I11" s="68">
        <v>19</v>
      </c>
    </row>
    <row r="12" spans="1:9" ht="12.75">
      <c r="A12" s="52">
        <v>4</v>
      </c>
      <c r="B12" s="50">
        <v>20.5</v>
      </c>
      <c r="C12" s="51" t="s">
        <v>78</v>
      </c>
      <c r="D12" s="62">
        <v>19</v>
      </c>
      <c r="F12" s="52">
        <v>4</v>
      </c>
      <c r="G12" s="50">
        <v>23</v>
      </c>
      <c r="H12" s="51" t="s">
        <v>83</v>
      </c>
      <c r="I12" s="53">
        <v>2</v>
      </c>
    </row>
    <row r="13" spans="1:9" ht="12.75">
      <c r="A13" s="52">
        <v>5</v>
      </c>
      <c r="B13" s="50">
        <v>20</v>
      </c>
      <c r="C13" s="51" t="s">
        <v>79</v>
      </c>
      <c r="D13" s="62">
        <v>22</v>
      </c>
      <c r="F13" s="52">
        <v>5</v>
      </c>
      <c r="G13" s="50">
        <v>22</v>
      </c>
      <c r="H13" s="51" t="s">
        <v>87</v>
      </c>
      <c r="I13" s="53">
        <v>7</v>
      </c>
    </row>
    <row r="14" spans="1:9" ht="12.75">
      <c r="A14" s="52">
        <v>6</v>
      </c>
      <c r="B14" s="50">
        <v>19</v>
      </c>
      <c r="C14" s="51" t="s">
        <v>86</v>
      </c>
      <c r="D14" s="62">
        <v>4</v>
      </c>
      <c r="F14" s="52">
        <v>6</v>
      </c>
      <c r="G14" s="50">
        <v>21</v>
      </c>
      <c r="H14" s="51" t="s">
        <v>84</v>
      </c>
      <c r="I14" s="53">
        <v>3</v>
      </c>
    </row>
    <row r="15" spans="1:9" ht="12.75">
      <c r="A15" s="52">
        <v>7</v>
      </c>
      <c r="B15" s="50">
        <v>17</v>
      </c>
      <c r="C15" s="51" t="s">
        <v>80</v>
      </c>
      <c r="D15" s="62">
        <v>10</v>
      </c>
      <c r="F15" s="52">
        <v>7</v>
      </c>
      <c r="G15" s="50">
        <v>19</v>
      </c>
      <c r="H15" s="51" t="s">
        <v>77</v>
      </c>
      <c r="I15" s="53">
        <v>16</v>
      </c>
    </row>
    <row r="16" spans="1:9" ht="12.75">
      <c r="A16" s="52">
        <v>8</v>
      </c>
      <c r="B16" s="50">
        <v>14</v>
      </c>
      <c r="C16" s="51" t="s">
        <v>82</v>
      </c>
      <c r="D16" s="62">
        <v>13</v>
      </c>
      <c r="F16" s="52">
        <v>8</v>
      </c>
      <c r="G16" s="50">
        <v>17</v>
      </c>
      <c r="H16" s="51" t="s">
        <v>81</v>
      </c>
      <c r="I16" s="53">
        <v>20</v>
      </c>
    </row>
    <row r="17" spans="1:9" ht="12.75">
      <c r="A17" s="52">
        <v>9</v>
      </c>
      <c r="B17" s="50">
        <v>12</v>
      </c>
      <c r="C17" s="51" t="s">
        <v>77</v>
      </c>
      <c r="D17" s="62">
        <v>16</v>
      </c>
      <c r="F17" s="52">
        <v>9</v>
      </c>
      <c r="G17" s="50">
        <v>16</v>
      </c>
      <c r="H17" s="51" t="s">
        <v>89</v>
      </c>
      <c r="I17" s="53">
        <v>17</v>
      </c>
    </row>
    <row r="18" spans="1:9" ht="12.75">
      <c r="A18" s="52">
        <v>10</v>
      </c>
      <c r="B18" s="50">
        <v>11</v>
      </c>
      <c r="C18" s="51" t="s">
        <v>87</v>
      </c>
      <c r="D18" s="62">
        <v>7</v>
      </c>
      <c r="F18" s="52">
        <v>10</v>
      </c>
      <c r="G18" s="50">
        <v>15</v>
      </c>
      <c r="H18" s="51" t="s">
        <v>86</v>
      </c>
      <c r="I18" s="53">
        <v>4</v>
      </c>
    </row>
    <row r="19" spans="1:9" ht="12.75">
      <c r="A19" s="52">
        <v>11</v>
      </c>
      <c r="B19" s="50">
        <v>10</v>
      </c>
      <c r="C19" s="51" t="s">
        <v>88</v>
      </c>
      <c r="D19" s="62">
        <v>11</v>
      </c>
      <c r="F19" s="52">
        <v>11</v>
      </c>
      <c r="G19" s="50">
        <v>14</v>
      </c>
      <c r="H19" s="51" t="s">
        <v>79</v>
      </c>
      <c r="I19" s="53">
        <v>22</v>
      </c>
    </row>
    <row r="20" spans="1:9" ht="12.75">
      <c r="A20" s="52">
        <v>12</v>
      </c>
      <c r="B20" s="50">
        <v>9</v>
      </c>
      <c r="C20" s="51" t="s">
        <v>81</v>
      </c>
      <c r="D20" s="62">
        <v>20</v>
      </c>
      <c r="F20" s="52">
        <v>12</v>
      </c>
      <c r="G20" s="50">
        <v>13</v>
      </c>
      <c r="H20" s="51" t="s">
        <v>80</v>
      </c>
      <c r="I20" s="53">
        <v>10</v>
      </c>
    </row>
    <row r="21" spans="1:9" ht="12.75">
      <c r="A21" s="52">
        <v>13</v>
      </c>
      <c r="B21" s="50">
        <v>8</v>
      </c>
      <c r="C21" s="51" t="s">
        <v>90</v>
      </c>
      <c r="D21" s="62">
        <v>24</v>
      </c>
      <c r="F21" s="52">
        <v>13</v>
      </c>
      <c r="G21" s="50">
        <v>12.5</v>
      </c>
      <c r="H21" s="51" t="s">
        <v>85</v>
      </c>
      <c r="I21" s="53">
        <v>8</v>
      </c>
    </row>
    <row r="22" spans="1:9" ht="12.75">
      <c r="A22" s="52">
        <v>14</v>
      </c>
      <c r="B22" s="50">
        <v>7</v>
      </c>
      <c r="C22" s="51" t="s">
        <v>85</v>
      </c>
      <c r="D22" s="62">
        <v>8</v>
      </c>
      <c r="F22" s="52">
        <v>14</v>
      </c>
      <c r="G22" s="50">
        <v>8</v>
      </c>
      <c r="H22" s="51" t="s">
        <v>88</v>
      </c>
      <c r="I22" s="53">
        <v>11</v>
      </c>
    </row>
    <row r="23" spans="1:9" ht="13.5" thickBot="1">
      <c r="A23" s="54">
        <v>15</v>
      </c>
      <c r="B23" s="55">
        <v>6</v>
      </c>
      <c r="C23" s="56" t="s">
        <v>89</v>
      </c>
      <c r="D23" s="63">
        <v>17</v>
      </c>
      <c r="F23" s="54">
        <v>15</v>
      </c>
      <c r="G23" s="55">
        <v>6</v>
      </c>
      <c r="H23" s="56" t="s">
        <v>90</v>
      </c>
      <c r="I23" s="57">
        <v>24</v>
      </c>
    </row>
    <row r="26" spans="1:7" ht="12.75">
      <c r="A26" s="23" t="s">
        <v>2</v>
      </c>
      <c r="F26" s="23" t="s">
        <v>101</v>
      </c>
      <c r="G26" s="23"/>
    </row>
    <row r="27" spans="1:7" ht="12.75">
      <c r="A27" s="23" t="s">
        <v>61</v>
      </c>
      <c r="F27" s="23" t="s">
        <v>102</v>
      </c>
      <c r="G27" s="23"/>
    </row>
    <row r="29" spans="1:9" ht="12.75">
      <c r="A29" s="39" t="s">
        <v>2</v>
      </c>
      <c r="B29" s="39"/>
      <c r="C29" s="39"/>
      <c r="D29" s="48"/>
      <c r="F29" s="39" t="s">
        <v>55</v>
      </c>
      <c r="G29" s="39"/>
      <c r="H29" s="39"/>
      <c r="I29" s="48"/>
    </row>
    <row r="30" spans="1:9" ht="13.5" thickBot="1">
      <c r="A30" s="58" t="s">
        <v>57</v>
      </c>
      <c r="B30" s="58" t="s">
        <v>58</v>
      </c>
      <c r="C30" s="59" t="s">
        <v>59</v>
      </c>
      <c r="D30" s="59" t="s">
        <v>54</v>
      </c>
      <c r="F30" s="58" t="s">
        <v>57</v>
      </c>
      <c r="G30" s="58" t="s">
        <v>58</v>
      </c>
      <c r="H30" s="59" t="s">
        <v>59</v>
      </c>
      <c r="I30" s="59" t="s">
        <v>54</v>
      </c>
    </row>
    <row r="31" spans="1:9" ht="12.75">
      <c r="A31" s="60">
        <v>1</v>
      </c>
      <c r="B31" s="65">
        <v>24</v>
      </c>
      <c r="C31" s="65" t="s">
        <v>83</v>
      </c>
      <c r="D31" s="67">
        <v>2</v>
      </c>
      <c r="F31" s="60">
        <v>1</v>
      </c>
      <c r="G31" s="65">
        <v>70</v>
      </c>
      <c r="H31" s="65" t="s">
        <v>83</v>
      </c>
      <c r="I31" s="71">
        <v>2</v>
      </c>
    </row>
    <row r="32" spans="1:9" ht="12.75">
      <c r="A32" s="61">
        <v>2</v>
      </c>
      <c r="B32" s="49">
        <v>23</v>
      </c>
      <c r="C32" s="49" t="s">
        <v>84</v>
      </c>
      <c r="D32" s="68">
        <v>3</v>
      </c>
      <c r="F32" s="61">
        <v>2</v>
      </c>
      <c r="G32" s="49">
        <v>68.5</v>
      </c>
      <c r="H32" s="49" t="s">
        <v>91</v>
      </c>
      <c r="I32" s="70">
        <v>25</v>
      </c>
    </row>
    <row r="33" spans="1:9" ht="12.75">
      <c r="A33" s="61">
        <v>3</v>
      </c>
      <c r="B33" s="49">
        <v>19</v>
      </c>
      <c r="C33" s="49" t="s">
        <v>77</v>
      </c>
      <c r="D33" s="68">
        <v>16</v>
      </c>
      <c r="F33" s="61">
        <v>3</v>
      </c>
      <c r="G33" s="49">
        <v>68</v>
      </c>
      <c r="H33" s="49" t="s">
        <v>84</v>
      </c>
      <c r="I33" s="72">
        <v>3</v>
      </c>
    </row>
    <row r="34" spans="1:9" ht="12.75">
      <c r="A34" s="52">
        <v>4</v>
      </c>
      <c r="B34" s="50">
        <v>18</v>
      </c>
      <c r="C34" s="50" t="s">
        <v>80</v>
      </c>
      <c r="D34" s="53">
        <v>10</v>
      </c>
      <c r="F34" s="52">
        <v>4</v>
      </c>
      <c r="G34" s="50">
        <v>58.5</v>
      </c>
      <c r="H34" s="50" t="s">
        <v>78</v>
      </c>
      <c r="I34" s="62">
        <v>19</v>
      </c>
    </row>
    <row r="35" spans="1:9" ht="12.75">
      <c r="A35" s="52">
        <v>5</v>
      </c>
      <c r="B35" s="50">
        <v>17</v>
      </c>
      <c r="C35" s="50" t="s">
        <v>89</v>
      </c>
      <c r="D35" s="53">
        <v>17</v>
      </c>
      <c r="F35" s="52">
        <v>5</v>
      </c>
      <c r="G35" s="50">
        <v>50</v>
      </c>
      <c r="H35" s="50" t="s">
        <v>77</v>
      </c>
      <c r="I35" s="64">
        <v>16</v>
      </c>
    </row>
    <row r="36" spans="1:9" ht="12.75">
      <c r="A36" s="52">
        <v>6</v>
      </c>
      <c r="B36" s="50">
        <v>16</v>
      </c>
      <c r="C36" s="50" t="s">
        <v>91</v>
      </c>
      <c r="D36" s="53">
        <v>25</v>
      </c>
      <c r="F36" s="52">
        <v>6</v>
      </c>
      <c r="G36" s="50">
        <f>B16+G10+B42</f>
        <v>48.5</v>
      </c>
      <c r="H36" s="50" t="s">
        <v>82</v>
      </c>
      <c r="I36" s="64">
        <v>13</v>
      </c>
    </row>
    <row r="37" spans="1:9" ht="12.75">
      <c r="A37" s="52">
        <v>7</v>
      </c>
      <c r="B37" s="50">
        <v>14</v>
      </c>
      <c r="C37" s="50" t="s">
        <v>86</v>
      </c>
      <c r="D37" s="53">
        <v>4</v>
      </c>
      <c r="F37" s="52">
        <v>7</v>
      </c>
      <c r="G37" s="50">
        <f>B14+G18+B37</f>
        <v>48</v>
      </c>
      <c r="H37" s="50" t="s">
        <v>86</v>
      </c>
      <c r="I37" s="64">
        <v>4</v>
      </c>
    </row>
    <row r="38" spans="1:9" ht="12.75">
      <c r="A38" s="52">
        <v>8</v>
      </c>
      <c r="B38" s="50">
        <v>13</v>
      </c>
      <c r="C38" s="50" t="s">
        <v>78</v>
      </c>
      <c r="D38" s="53">
        <v>19</v>
      </c>
      <c r="F38" s="52">
        <v>7</v>
      </c>
      <c r="G38" s="50">
        <f>B15+G20+B34</f>
        <v>48</v>
      </c>
      <c r="H38" s="50" t="s">
        <v>80</v>
      </c>
      <c r="I38" s="64">
        <v>10</v>
      </c>
    </row>
    <row r="39" spans="1:9" ht="12.75">
      <c r="A39" s="52">
        <v>9</v>
      </c>
      <c r="B39" s="50">
        <v>12.5</v>
      </c>
      <c r="C39" s="50" t="s">
        <v>79</v>
      </c>
      <c r="D39" s="53">
        <v>22</v>
      </c>
      <c r="F39" s="52">
        <v>9</v>
      </c>
      <c r="G39" s="50">
        <f>B13+G19+B39</f>
        <v>46.5</v>
      </c>
      <c r="H39" s="50" t="s">
        <v>79</v>
      </c>
      <c r="I39" s="62">
        <v>22</v>
      </c>
    </row>
    <row r="40" spans="1:9" ht="12.75">
      <c r="A40" s="52">
        <v>10</v>
      </c>
      <c r="B40" s="50">
        <v>12</v>
      </c>
      <c r="C40" s="50" t="s">
        <v>85</v>
      </c>
      <c r="D40" s="53">
        <v>8</v>
      </c>
      <c r="F40" s="52">
        <v>10</v>
      </c>
      <c r="G40" s="50">
        <f>B18+G13+B41</f>
        <v>43</v>
      </c>
      <c r="H40" s="50" t="s">
        <v>87</v>
      </c>
      <c r="I40" s="64">
        <v>7</v>
      </c>
    </row>
    <row r="41" spans="1:9" ht="12.75">
      <c r="A41" s="52">
        <v>11</v>
      </c>
      <c r="B41" s="50">
        <v>10</v>
      </c>
      <c r="C41" s="50" t="s">
        <v>87</v>
      </c>
      <c r="D41" s="53">
        <v>7</v>
      </c>
      <c r="F41" s="52">
        <v>11</v>
      </c>
      <c r="G41" s="50">
        <f>B23+G17+B35</f>
        <v>39</v>
      </c>
      <c r="H41" s="50" t="s">
        <v>89</v>
      </c>
      <c r="I41" s="64">
        <v>17</v>
      </c>
    </row>
    <row r="42" spans="1:9" ht="12.75">
      <c r="A42" s="52">
        <v>12</v>
      </c>
      <c r="B42" s="50">
        <v>9</v>
      </c>
      <c r="C42" s="50" t="s">
        <v>82</v>
      </c>
      <c r="D42" s="53">
        <v>13</v>
      </c>
      <c r="F42" s="52">
        <v>12</v>
      </c>
      <c r="G42" s="50">
        <f>B20+G16+B44</f>
        <v>33</v>
      </c>
      <c r="H42" s="50" t="s">
        <v>81</v>
      </c>
      <c r="I42" s="62">
        <v>20</v>
      </c>
    </row>
    <row r="43" spans="1:9" ht="12.75">
      <c r="A43" s="52">
        <v>13</v>
      </c>
      <c r="B43" s="50">
        <v>8</v>
      </c>
      <c r="C43" s="50" t="s">
        <v>88</v>
      </c>
      <c r="D43" s="53">
        <v>11</v>
      </c>
      <c r="F43" s="52">
        <v>13</v>
      </c>
      <c r="G43" s="50">
        <f>B22+G21+B40</f>
        <v>31.5</v>
      </c>
      <c r="H43" s="50" t="s">
        <v>85</v>
      </c>
      <c r="I43" s="64">
        <v>8</v>
      </c>
    </row>
    <row r="44" spans="1:9" ht="12.75">
      <c r="A44" s="52">
        <v>14</v>
      </c>
      <c r="B44" s="50">
        <v>7</v>
      </c>
      <c r="C44" s="50" t="s">
        <v>81</v>
      </c>
      <c r="D44" s="53">
        <v>20</v>
      </c>
      <c r="F44" s="52">
        <v>14</v>
      </c>
      <c r="G44" s="50">
        <f>B19+G22+B43</f>
        <v>26</v>
      </c>
      <c r="H44" s="50" t="s">
        <v>88</v>
      </c>
      <c r="I44" s="64">
        <v>11</v>
      </c>
    </row>
    <row r="45" spans="1:9" ht="13.5" thickBot="1">
      <c r="A45" s="54">
        <v>15</v>
      </c>
      <c r="B45" s="55">
        <v>7</v>
      </c>
      <c r="C45" s="55" t="s">
        <v>90</v>
      </c>
      <c r="D45" s="57">
        <v>24</v>
      </c>
      <c r="F45" s="54">
        <v>15</v>
      </c>
      <c r="G45" s="55">
        <f>B21+G23+B45</f>
        <v>21</v>
      </c>
      <c r="H45" s="55" t="s">
        <v>90</v>
      </c>
      <c r="I45" s="63">
        <v>24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Novartis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furlabo1</dc:creator>
  <cp:keywords/>
  <dc:description/>
  <cp:lastModifiedBy>Soniq</cp:lastModifiedBy>
  <cp:lastPrinted>2007-09-30T12:26:08Z</cp:lastPrinted>
  <dcterms:created xsi:type="dcterms:W3CDTF">2006-10-17T09:55:38Z</dcterms:created>
  <dcterms:modified xsi:type="dcterms:W3CDTF">2013-03-10T15:02:52Z</dcterms:modified>
  <cp:category/>
  <cp:version/>
  <cp:contentType/>
  <cp:contentStatus/>
</cp:coreProperties>
</file>